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I:\2025\Informe Trimestral Empresas Públicas\III Trimestre\Informe\"/>
    </mc:Choice>
  </mc:AlternateContent>
  <xr:revisionPtr revIDLastSave="0" documentId="13_ncr:1_{54FC4620-F598-4FB9-A9F7-82A194DF4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ESTRE 2025" sheetId="5" r:id="rId1"/>
  </sheets>
  <definedNames>
    <definedName name="_xlnm.Print_Titles" localSheetId="0">'III TRIMESTRE 2025'!$A:$B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6" i="5" l="1"/>
  <c r="AI37" i="5" l="1"/>
  <c r="AI38" i="5"/>
  <c r="AI43" i="5"/>
  <c r="AI41" i="5"/>
  <c r="AI42" i="5"/>
  <c r="H3" i="5" l="1"/>
  <c r="N3" i="5"/>
  <c r="C3" i="5"/>
  <c r="E3" i="5"/>
  <c r="F3" i="5"/>
  <c r="I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D3" i="5"/>
  <c r="AG3" i="5"/>
  <c r="AH3" i="5"/>
  <c r="Q3" i="5"/>
  <c r="Y3" i="5"/>
  <c r="AF3" i="5"/>
  <c r="G3" i="5"/>
  <c r="O3" i="5"/>
  <c r="V3" i="5"/>
  <c r="W3" i="5"/>
  <c r="AD3" i="5"/>
  <c r="AE3" i="5"/>
  <c r="C10" i="5"/>
  <c r="E10" i="5"/>
  <c r="J10" i="5"/>
  <c r="K10" i="5"/>
  <c r="R10" i="5"/>
  <c r="S10" i="5"/>
  <c r="Z10" i="5"/>
  <c r="AA10" i="5"/>
  <c r="AG10" i="5"/>
  <c r="AH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D10" i="5"/>
  <c r="AF10" i="5"/>
  <c r="F10" i="5"/>
  <c r="M10" i="5"/>
  <c r="U10" i="5"/>
  <c r="AC10" i="5"/>
  <c r="C14" i="5"/>
  <c r="E14" i="5"/>
  <c r="F14" i="5"/>
  <c r="J14" i="5"/>
  <c r="K14" i="5"/>
  <c r="M14" i="5"/>
  <c r="R14" i="5"/>
  <c r="S14" i="5"/>
  <c r="U14" i="5"/>
  <c r="Z14" i="5"/>
  <c r="AA14" i="5"/>
  <c r="AC14" i="5"/>
  <c r="AG14" i="5"/>
  <c r="AH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D14" i="5"/>
  <c r="AF14" i="5"/>
  <c r="G22" i="5"/>
  <c r="H22" i="5"/>
  <c r="N22" i="5"/>
  <c r="O22" i="5"/>
  <c r="Q22" i="5"/>
  <c r="V22" i="5"/>
  <c r="W22" i="5"/>
  <c r="Y22" i="5"/>
  <c r="AD22" i="5"/>
  <c r="AE22" i="5"/>
  <c r="AF22" i="5"/>
  <c r="C22" i="5"/>
  <c r="E22" i="5"/>
  <c r="F22" i="5"/>
  <c r="I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D22" i="5"/>
  <c r="AG22" i="5"/>
  <c r="AH22" i="5"/>
  <c r="E26" i="5"/>
  <c r="K26" i="5"/>
  <c r="Q26" i="5"/>
  <c r="S26" i="5"/>
  <c r="Y26" i="5"/>
  <c r="AA26" i="5"/>
  <c r="AF26" i="5"/>
  <c r="AH26" i="5"/>
  <c r="C26" i="5"/>
  <c r="F26" i="5"/>
  <c r="G26" i="5"/>
  <c r="H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G26" i="5"/>
  <c r="I26" i="5"/>
  <c r="P26" i="5"/>
  <c r="X26" i="5"/>
  <c r="D26" i="5"/>
  <c r="AI3" i="5" l="1"/>
  <c r="Z9" i="5"/>
  <c r="F9" i="5"/>
  <c r="F20" i="5" s="1"/>
  <c r="J9" i="5"/>
  <c r="E9" i="5"/>
  <c r="E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H9" i="5"/>
  <c r="AH20" i="5" s="1"/>
  <c r="U9" i="5"/>
  <c r="U20" i="5" s="1"/>
  <c r="AG9" i="5"/>
  <c r="AG20" i="5" s="1"/>
  <c r="C9" i="5"/>
  <c r="C20" i="5" s="1"/>
  <c r="AB9" i="5"/>
  <c r="AB20" i="5" s="1"/>
  <c r="T9" i="5"/>
  <c r="T20" i="5" s="1"/>
  <c r="L9" i="5"/>
  <c r="L20" i="5" s="1"/>
  <c r="AF9" i="5"/>
  <c r="AF20" i="5" s="1"/>
  <c r="Y9" i="5"/>
  <c r="Y20" i="5" s="1"/>
  <c r="Q9" i="5"/>
  <c r="Q20" i="5" s="1"/>
  <c r="D9" i="5"/>
  <c r="D20" i="5" s="1"/>
  <c r="X9" i="5"/>
  <c r="X20" i="5" s="1"/>
  <c r="P9" i="5"/>
  <c r="P20" i="5" s="1"/>
  <c r="I9" i="5"/>
  <c r="I20" i="5" s="1"/>
  <c r="Z20" i="5"/>
  <c r="J20" i="5"/>
  <c r="AE9" i="5"/>
  <c r="AE20" i="5" s="1"/>
  <c r="W9" i="5"/>
  <c r="W20" i="5" s="1"/>
  <c r="O9" i="5"/>
  <c r="O20" i="5" s="1"/>
  <c r="H9" i="5"/>
  <c r="H20" i="5" s="1"/>
  <c r="AD9" i="5"/>
  <c r="AD20" i="5" s="1"/>
  <c r="V9" i="5"/>
  <c r="V20" i="5" s="1"/>
  <c r="N9" i="5"/>
  <c r="N20" i="5" s="1"/>
  <c r="G9" i="5"/>
  <c r="G20" i="5" s="1"/>
  <c r="AC40" i="5"/>
  <c r="U40" i="5"/>
  <c r="M40" i="5"/>
  <c r="F40" i="5"/>
  <c r="AF35" i="5"/>
  <c r="Y35" i="5"/>
  <c r="R35" i="5"/>
  <c r="Q35" i="5"/>
  <c r="G35" i="5"/>
  <c r="Z35" i="5"/>
  <c r="U35" i="5"/>
  <c r="F35" i="5"/>
  <c r="Z32" i="5"/>
  <c r="AG32" i="5" l="1"/>
  <c r="R32" i="5"/>
  <c r="R31" i="5"/>
  <c r="N33" i="5"/>
  <c r="E32" i="5"/>
  <c r="C35" i="5"/>
  <c r="J35" i="5"/>
  <c r="AG35" i="5"/>
  <c r="C40" i="5"/>
  <c r="J40" i="5"/>
  <c r="R40" i="5"/>
  <c r="Z40" i="5"/>
  <c r="AG40" i="5"/>
  <c r="C30" i="5"/>
  <c r="Z33" i="5"/>
  <c r="E31" i="5"/>
  <c r="K30" i="5"/>
  <c r="S31" i="5"/>
  <c r="AH31" i="5"/>
  <c r="Y30" i="5"/>
  <c r="M35" i="5"/>
  <c r="AC35" i="5"/>
  <c r="E40" i="5"/>
  <c r="K40" i="5"/>
  <c r="S40" i="5"/>
  <c r="AA40" i="5"/>
  <c r="Q40" i="5"/>
  <c r="Y40" i="5"/>
  <c r="AF40" i="5"/>
  <c r="N35" i="5"/>
  <c r="V35" i="5"/>
  <c r="AD35" i="5"/>
  <c r="H35" i="5"/>
  <c r="O35" i="5"/>
  <c r="W35" i="5"/>
  <c r="W30" i="5"/>
  <c r="G32" i="5"/>
  <c r="V32" i="5"/>
  <c r="H40" i="5"/>
  <c r="W40" i="5"/>
  <c r="F31" i="5"/>
  <c r="M31" i="5"/>
  <c r="I40" i="5"/>
  <c r="P40" i="5"/>
  <c r="X40" i="5"/>
  <c r="D40" i="5"/>
  <c r="L40" i="5"/>
  <c r="T40" i="5"/>
  <c r="AB40" i="5"/>
  <c r="V31" i="5"/>
  <c r="O30" i="5"/>
  <c r="AE31" i="5"/>
  <c r="N32" i="5"/>
  <c r="AD32" i="5"/>
  <c r="O40" i="5"/>
  <c r="AE40" i="5"/>
  <c r="I32" i="5"/>
  <c r="P32" i="5"/>
  <c r="X32" i="5"/>
  <c r="D32" i="5"/>
  <c r="T31" i="5"/>
  <c r="AB31" i="5"/>
  <c r="E35" i="5"/>
  <c r="K35" i="5"/>
  <c r="S35" i="5"/>
  <c r="AA35" i="5"/>
  <c r="AH35" i="5"/>
  <c r="U31" i="5"/>
  <c r="C32" i="5"/>
  <c r="AH40" i="5"/>
  <c r="J32" i="5"/>
  <c r="AE35" i="5"/>
  <c r="I35" i="5"/>
  <c r="P35" i="5"/>
  <c r="X35" i="5"/>
  <c r="D35" i="5"/>
  <c r="L35" i="5"/>
  <c r="T35" i="5"/>
  <c r="AB35" i="5"/>
  <c r="G40" i="5"/>
  <c r="N40" i="5"/>
  <c r="V40" i="5"/>
  <c r="AD40" i="5"/>
  <c r="H32" i="5"/>
  <c r="W32" i="5"/>
  <c r="AF32" i="5"/>
  <c r="AD31" i="5"/>
  <c r="C33" i="5"/>
  <c r="J31" i="5"/>
  <c r="J33" i="5"/>
  <c r="J30" i="5"/>
  <c r="R33" i="5"/>
  <c r="R30" i="5"/>
  <c r="Z31" i="5"/>
  <c r="Z30" i="5"/>
  <c r="AG31" i="5"/>
  <c r="AG33" i="5"/>
  <c r="AG30" i="5"/>
  <c r="H31" i="5"/>
  <c r="H33" i="5"/>
  <c r="H30" i="5"/>
  <c r="S30" i="5"/>
  <c r="AA31" i="5"/>
  <c r="AA30" i="5"/>
  <c r="Q30" i="5"/>
  <c r="AF30" i="5"/>
  <c r="AF31" i="5"/>
  <c r="AF33" i="5"/>
  <c r="L31" i="5"/>
  <c r="L33" i="5"/>
  <c r="L30" i="5"/>
  <c r="T30" i="5"/>
  <c r="I30" i="5"/>
  <c r="I31" i="5"/>
  <c r="P30" i="5"/>
  <c r="P33" i="5"/>
  <c r="P31" i="5"/>
  <c r="X30" i="5"/>
  <c r="K32" i="5"/>
  <c r="S32" i="5"/>
  <c r="AA32" i="5"/>
  <c r="AH32" i="5"/>
  <c r="F30" i="5"/>
  <c r="AC30" i="5"/>
  <c r="U30" i="5"/>
  <c r="G30" i="5"/>
  <c r="AD30" i="5"/>
  <c r="M30" i="5"/>
  <c r="AD33" i="5"/>
  <c r="AI40" i="5" l="1"/>
  <c r="Y32" i="5"/>
  <c r="Y33" i="5"/>
  <c r="Q32" i="5"/>
  <c r="Q33" i="5"/>
  <c r="N31" i="5"/>
  <c r="N30" i="5"/>
  <c r="K31" i="5"/>
  <c r="AC32" i="5"/>
  <c r="W31" i="5"/>
  <c r="Y31" i="5"/>
  <c r="AH30" i="5"/>
  <c r="K33" i="5"/>
  <c r="M33" i="5"/>
  <c r="D31" i="5"/>
  <c r="C31" i="5"/>
  <c r="AE32" i="5"/>
  <c r="V30" i="5"/>
  <c r="E30" i="5"/>
  <c r="O31" i="5"/>
  <c r="AB33" i="5"/>
  <c r="W33" i="5"/>
  <c r="V33" i="5"/>
  <c r="AC31" i="5"/>
  <c r="Q31" i="5"/>
  <c r="O32" i="5"/>
  <c r="O33" i="5"/>
  <c r="U32" i="5"/>
  <c r="D30" i="5"/>
  <c r="I33" i="5"/>
  <c r="M32" i="5"/>
  <c r="AB32" i="5"/>
  <c r="D33" i="5"/>
  <c r="X33" i="5"/>
  <c r="AE30" i="5"/>
  <c r="T32" i="5"/>
  <c r="G33" i="5"/>
  <c r="X31" i="5"/>
  <c r="AE33" i="5"/>
  <c r="L32" i="5"/>
  <c r="AB30" i="5"/>
  <c r="AC33" i="5"/>
  <c r="T33" i="5"/>
  <c r="G31" i="5"/>
  <c r="E33" i="5"/>
  <c r="AA33" i="5"/>
  <c r="U33" i="5"/>
  <c r="S33" i="5"/>
  <c r="AH33" i="5"/>
  <c r="F32" i="5" l="1"/>
  <c r="F33" i="5"/>
  <c r="AI35" i="5" l="1"/>
  <c r="AI33" i="5"/>
  <c r="AI32" i="5"/>
  <c r="AI31" i="5"/>
  <c r="AI30" i="5"/>
  <c r="AI28" i="5"/>
  <c r="AI27" i="5"/>
  <c r="AI26" i="5"/>
  <c r="AI23" i="5"/>
  <c r="AI24" i="5"/>
  <c r="AI22" i="5"/>
  <c r="AI20" i="5"/>
  <c r="AI10" i="5"/>
  <c r="AI11" i="5"/>
  <c r="AI12" i="5"/>
  <c r="AI13" i="5"/>
  <c r="AI14" i="5"/>
  <c r="AI15" i="5"/>
  <c r="AI16" i="5"/>
  <c r="AI17" i="5"/>
  <c r="AI18" i="5"/>
  <c r="AI9" i="5"/>
  <c r="AI4" i="5"/>
  <c r="AI5" i="5"/>
  <c r="AI6" i="5"/>
  <c r="AI7" i="5"/>
</calcChain>
</file>

<file path=xl/sharedStrings.xml><?xml version="1.0" encoding="utf-8"?>
<sst xmlns="http://schemas.openxmlformats.org/spreadsheetml/2006/main" count="79" uniqueCount="76">
  <si>
    <t>AR-SAT</t>
  </si>
  <si>
    <t>FADEA</t>
  </si>
  <si>
    <t>TANDANOR</t>
  </si>
  <si>
    <t>YMAD</t>
  </si>
  <si>
    <t>CONCEPTO</t>
  </si>
  <si>
    <t>ADIF</t>
  </si>
  <si>
    <t>AEROL. ARG.</t>
  </si>
  <si>
    <t>BELGRANO CARGAS</t>
  </si>
  <si>
    <t>CASA DE MONEDA</t>
  </si>
  <si>
    <t>CORREO</t>
  </si>
  <si>
    <t>DECAHF</t>
  </si>
  <si>
    <t>EDUC.AR</t>
  </si>
  <si>
    <t>EANA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</si>
  <si>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</si>
  <si>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</si>
  <si>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</si>
  <si>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</si>
  <si>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</si>
  <si>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</si>
  <si>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</si>
  <si>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</si>
  <si>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</si>
  <si>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</si>
  <si>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</si>
  <si>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</si>
  <si>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</si>
  <si>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</si>
  <si>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</si>
  <si>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</si>
  <si>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</si>
  <si>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</si>
  <si>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</si>
  <si>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</si>
  <si>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</si>
  <si>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</si>
  <si>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</si>
  <si>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</si>
  <si>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</si>
  <si>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</si>
  <si>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</si>
  <si>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</si>
  <si>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</si>
  <si>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</si>
  <si>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</si>
  <si>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</si>
  <si>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</si>
  <si>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</si>
  <si>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</si>
  <si>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</si>
  <si>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</si>
  <si>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</si>
  <si>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</si>
  <si>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</si>
  <si>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</si>
  <si>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</si>
  <si>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</si>
  <si>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</si>
  <si>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</si>
  <si>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</si>
  <si>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</si>
  <si>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</si>
  <si>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</si>
  <si>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</si>
  <si>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ENARSA</t>
  </si>
  <si>
    <t>LT 10 UNL</t>
  </si>
  <si>
    <t>FFMM</t>
  </si>
  <si>
    <t>AGP</t>
  </si>
  <si>
    <t>OPER. FERROV.</t>
  </si>
  <si>
    <t>FERROC. ARG.</t>
  </si>
  <si>
    <t>CONT. ARTÍST. E INFORM.</t>
  </si>
  <si>
    <t xml:space="preserve">CORREDORES VIALES </t>
  </si>
  <si>
    <t xml:space="preserve">DIOXITEK </t>
  </si>
  <si>
    <t xml:space="preserve">INTERCARGO </t>
  </si>
  <si>
    <t xml:space="preserve">PLAYAS FERROV. </t>
  </si>
  <si>
    <t xml:space="preserve">VENG </t>
  </si>
  <si>
    <t>APE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</si>
</sst>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6" fontId="0" fillId="0" borderId="0" xfId="3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4"/>
  <sheetViews>
    <sheetView tabSelected="1" zoomScaleNormal="100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D52" sqref="D52"/>
    </sheetView>
  </sheetViews>
  <sheetFormatPr baseColWidth="10" defaultRowHeight="15" x14ac:dyDescent="0.25"/>
  <cols>
    <col min="1" max="1" width="4.28515625" customWidth="1"/>
    <col min="2" max="2" width="43.140625" customWidth="1"/>
    <col min="3" max="4" width="9.7109375" customWidth="1"/>
    <col min="5" max="5" width="9.42578125" customWidth="1"/>
    <col min="6" max="6" width="10.7109375" customWidth="1"/>
    <col min="7" max="7" width="10.85546875" customWidth="1"/>
    <col min="8" max="8" width="11" customWidth="1"/>
    <col min="9" max="9" width="10.7109375" bestFit="1" customWidth="1"/>
    <col min="10" max="10" width="10.85546875" customWidth="1"/>
    <col min="11" max="11" width="13.28515625" customWidth="1"/>
    <col min="12" max="12" width="13" customWidth="1"/>
    <col min="13" max="13" width="12.42578125" customWidth="1"/>
    <col min="14" max="14" width="10.7109375" customWidth="1"/>
    <col min="15" max="15" width="9.28515625" customWidth="1"/>
    <col min="16" max="16" width="9.5703125" customWidth="1"/>
    <col min="17" max="17" width="10" customWidth="1"/>
    <col min="18" max="18" width="10.7109375" bestFit="1" customWidth="1"/>
    <col min="19" max="19" width="10.42578125" customWidth="1"/>
    <col min="20" max="20" width="11.5703125" customWidth="1"/>
    <col min="21" max="21" width="9.7109375" customWidth="1"/>
    <col min="22" max="22" width="9.42578125" customWidth="1"/>
    <col min="23" max="23" width="12.5703125" customWidth="1"/>
    <col min="24" max="24" width="12.85546875" customWidth="1"/>
    <col min="25" max="25" width="12.5703125" customWidth="1"/>
    <col min="26" max="26" width="9" customWidth="1"/>
    <col min="27" max="27" width="9.140625" customWidth="1"/>
    <col min="28" max="29" width="9.7109375" customWidth="1"/>
    <col min="30" max="30" width="13" customWidth="1"/>
    <col min="31" max="31" width="11.28515625" customWidth="1"/>
    <col min="32" max="34" width="9.7109375" customWidth="1"/>
    <col min="35" max="35" width="11.7109375" bestFit="1" customWidth="1"/>
  </cols>
  <sheetData>
    <row r="1" spans="1:37" ht="35.25" customHeight="1" thickBot="1" x14ac:dyDescent="0.3">
      <c r="A1" s="31" t="s">
        <v>4</v>
      </c>
      <c r="B1" s="32"/>
      <c r="C1" s="14" t="s">
        <v>66</v>
      </c>
      <c r="D1" s="1" t="s">
        <v>75</v>
      </c>
      <c r="E1" s="1" t="s">
        <v>0</v>
      </c>
      <c r="F1" s="1" t="s">
        <v>49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69</v>
      </c>
      <c r="L1" s="1" t="s">
        <v>70</v>
      </c>
      <c r="M1" s="8" t="s">
        <v>9</v>
      </c>
      <c r="N1" s="1" t="s">
        <v>71</v>
      </c>
      <c r="O1" s="1" t="s">
        <v>10</v>
      </c>
      <c r="P1" s="1" t="s">
        <v>11</v>
      </c>
      <c r="Q1" s="1" t="s">
        <v>12</v>
      </c>
      <c r="R1" s="1" t="s">
        <v>63</v>
      </c>
      <c r="S1" s="1" t="s">
        <v>1</v>
      </c>
      <c r="T1" s="1" t="s">
        <v>65</v>
      </c>
      <c r="U1" s="1" t="s">
        <v>68</v>
      </c>
      <c r="V1" s="1" t="s">
        <v>50</v>
      </c>
      <c r="W1" s="1" t="s">
        <v>72</v>
      </c>
      <c r="X1" s="8" t="s">
        <v>13</v>
      </c>
      <c r="Y1" s="1" t="s">
        <v>73</v>
      </c>
      <c r="Z1" s="1" t="s">
        <v>51</v>
      </c>
      <c r="AA1" s="1" t="s">
        <v>64</v>
      </c>
      <c r="AB1" s="1" t="s">
        <v>14</v>
      </c>
      <c r="AC1" s="1" t="s">
        <v>15</v>
      </c>
      <c r="AD1" s="1" t="s">
        <v>67</v>
      </c>
      <c r="AE1" s="1" t="s">
        <v>2</v>
      </c>
      <c r="AF1" s="1" t="s">
        <v>74</v>
      </c>
      <c r="AG1" s="1" t="s">
        <v>3</v>
      </c>
      <c r="AH1" s="1" t="s">
        <v>16</v>
      </c>
      <c r="AI1" s="24" t="s">
        <v>62</v>
      </c>
    </row>
    <row r="2" spans="1:37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25"/>
    </row>
    <row r="3" spans="1:37" x14ac:dyDescent="0.25">
      <c r="A3" s="2" t="s">
        <v>17</v>
      </c>
      <c r="B3" s="3" t="s">
        <v>18</v>
      </c>
      <c r="C3" s="10">
        <f>SUM(C4:C7)</f>
        <v>434902.9</v>
      </c>
      <c r="D3" s="10">
        <f>SUM(D4:D7)</f>
        <v>36225</v>
      </c>
      <c r="E3" s="10">
        <f t="shared" ref="E3:AH3" si="0">SUM(E4:E7)</f>
        <v>123908.79999999999</v>
      </c>
      <c r="F3" s="10">
        <f t="shared" si="0"/>
        <v>993050.3</v>
      </c>
      <c r="G3" s="10">
        <f t="shared" si="0"/>
        <v>24782.7</v>
      </c>
      <c r="H3" s="10">
        <f t="shared" si="0"/>
        <v>2428477.5</v>
      </c>
      <c r="I3" s="10">
        <f t="shared" si="0"/>
        <v>180329</v>
      </c>
      <c r="J3" s="10">
        <f t="shared" si="0"/>
        <v>148817.5</v>
      </c>
      <c r="K3" s="10">
        <f t="shared" si="0"/>
        <v>3432</v>
      </c>
      <c r="L3" s="10">
        <f t="shared" si="0"/>
        <v>189213.7</v>
      </c>
      <c r="M3" s="11">
        <f t="shared" si="0"/>
        <v>583002.1</v>
      </c>
      <c r="N3" s="10">
        <f t="shared" si="0"/>
        <v>30303.199999999997</v>
      </c>
      <c r="O3" s="10">
        <f t="shared" si="0"/>
        <v>993</v>
      </c>
      <c r="P3" s="10">
        <f t="shared" si="0"/>
        <v>15274.4</v>
      </c>
      <c r="Q3" s="10">
        <f t="shared" si="0"/>
        <v>179253.4</v>
      </c>
      <c r="R3" s="10">
        <f t="shared" si="0"/>
        <v>2682265.1</v>
      </c>
      <c r="S3" s="10">
        <f t="shared" si="0"/>
        <v>63513.399999999994</v>
      </c>
      <c r="T3" s="10">
        <f t="shared" si="0"/>
        <v>33301.599999999999</v>
      </c>
      <c r="U3" s="10">
        <f t="shared" si="0"/>
        <v>21114.1</v>
      </c>
      <c r="V3" s="10">
        <f t="shared" si="0"/>
        <v>4752.6000000000004</v>
      </c>
      <c r="W3" s="10">
        <f t="shared" si="0"/>
        <v>93185.599999999991</v>
      </c>
      <c r="X3" s="11">
        <f t="shared" si="0"/>
        <v>721874</v>
      </c>
      <c r="Y3" s="10">
        <f t="shared" si="0"/>
        <v>2787.1</v>
      </c>
      <c r="Z3" s="10">
        <f t="shared" si="0"/>
        <v>91.9</v>
      </c>
      <c r="AA3" s="10">
        <f t="shared" si="0"/>
        <v>969.3</v>
      </c>
      <c r="AB3" s="10">
        <f t="shared" si="0"/>
        <v>4222.6000000000004</v>
      </c>
      <c r="AC3" s="10">
        <f t="shared" si="0"/>
        <v>51824.9</v>
      </c>
      <c r="AD3" s="10">
        <f t="shared" si="0"/>
        <v>866692.8</v>
      </c>
      <c r="AE3" s="10">
        <f t="shared" si="0"/>
        <v>32493.200000000001</v>
      </c>
      <c r="AF3" s="10">
        <f t="shared" si="0"/>
        <v>20845.399999999998</v>
      </c>
      <c r="AG3" s="10">
        <f t="shared" si="0"/>
        <v>86339.3</v>
      </c>
      <c r="AH3" s="10">
        <f t="shared" si="0"/>
        <v>73214</v>
      </c>
      <c r="AI3" s="26">
        <f>SUM(C3:AH3)</f>
        <v>10131452.400000002</v>
      </c>
    </row>
    <row r="4" spans="1:37" x14ac:dyDescent="0.25">
      <c r="A4" s="4"/>
      <c r="B4" s="5" t="s">
        <v>19</v>
      </c>
      <c r="C4" s="9">
        <v>428947.20000000001</v>
      </c>
      <c r="D4" s="9">
        <v>31413.7</v>
      </c>
      <c r="E4" s="9">
        <v>107221.9</v>
      </c>
      <c r="F4" s="9">
        <v>993050.3</v>
      </c>
      <c r="G4" s="9">
        <v>7229.5</v>
      </c>
      <c r="H4" s="9">
        <v>2127176.7999999998</v>
      </c>
      <c r="I4" s="9">
        <v>117373.5</v>
      </c>
      <c r="J4" s="9">
        <v>41063.9</v>
      </c>
      <c r="K4" s="9">
        <v>46.7</v>
      </c>
      <c r="L4" s="9">
        <v>175741.2</v>
      </c>
      <c r="M4" s="12">
        <v>533740</v>
      </c>
      <c r="N4" s="9">
        <v>28270.1</v>
      </c>
      <c r="O4" s="9">
        <v>0</v>
      </c>
      <c r="P4" s="9">
        <v>376.2</v>
      </c>
      <c r="Q4" s="9">
        <v>156013.6</v>
      </c>
      <c r="R4" s="9">
        <v>1750145.2</v>
      </c>
      <c r="S4" s="9">
        <v>21786.6</v>
      </c>
      <c r="T4" s="9">
        <v>17303.599999999999</v>
      </c>
      <c r="U4" s="9">
        <v>267.10000000000002</v>
      </c>
      <c r="V4" s="9">
        <v>4391.5</v>
      </c>
      <c r="W4" s="9">
        <v>85421.2</v>
      </c>
      <c r="X4" s="12">
        <v>627914.5</v>
      </c>
      <c r="Y4" s="9">
        <v>1279.3</v>
      </c>
      <c r="Z4" s="9">
        <v>12.4</v>
      </c>
      <c r="AA4" s="9">
        <v>556.79999999999995</v>
      </c>
      <c r="AB4" s="9">
        <v>1190.9000000000001</v>
      </c>
      <c r="AC4" s="9">
        <v>2976.5</v>
      </c>
      <c r="AD4" s="9">
        <v>61809.9</v>
      </c>
      <c r="AE4" s="9">
        <v>24134.400000000001</v>
      </c>
      <c r="AF4" s="9">
        <v>19193.099999999999</v>
      </c>
      <c r="AG4" s="9">
        <v>67715.100000000006</v>
      </c>
      <c r="AH4" s="9">
        <v>56.6</v>
      </c>
      <c r="AI4" s="27">
        <f>SUM(C4:AH4)</f>
        <v>7433819.2999999989</v>
      </c>
      <c r="AJ4" s="30"/>
    </row>
    <row r="5" spans="1:37" x14ac:dyDescent="0.25">
      <c r="A5" s="4"/>
      <c r="B5" s="5" t="s">
        <v>20</v>
      </c>
      <c r="C5" s="9">
        <v>5955.7</v>
      </c>
      <c r="D5" s="9">
        <v>0</v>
      </c>
      <c r="E5" s="9">
        <v>4837.8999999999996</v>
      </c>
      <c r="F5" s="9">
        <v>0</v>
      </c>
      <c r="G5" s="9">
        <v>762.8</v>
      </c>
      <c r="H5" s="9">
        <v>0</v>
      </c>
      <c r="I5" s="9">
        <v>0</v>
      </c>
      <c r="J5" s="9">
        <v>996.9</v>
      </c>
      <c r="K5" s="9">
        <v>104.2</v>
      </c>
      <c r="L5" s="9">
        <v>13170.5</v>
      </c>
      <c r="M5" s="12">
        <v>42917.599999999999</v>
      </c>
      <c r="N5" s="9">
        <v>1812.6</v>
      </c>
      <c r="O5" s="9">
        <v>0</v>
      </c>
      <c r="P5" s="9">
        <v>487.7</v>
      </c>
      <c r="Q5" s="9">
        <v>0</v>
      </c>
      <c r="R5" s="9">
        <v>0</v>
      </c>
      <c r="S5" s="9">
        <v>104.3</v>
      </c>
      <c r="T5" s="9">
        <v>34.5</v>
      </c>
      <c r="U5" s="9">
        <v>0</v>
      </c>
      <c r="V5" s="9">
        <v>361.1</v>
      </c>
      <c r="W5" s="9">
        <v>5947.7</v>
      </c>
      <c r="X5" s="12">
        <v>45098.6</v>
      </c>
      <c r="Y5" s="9">
        <v>1507.8</v>
      </c>
      <c r="Z5" s="9">
        <v>72.900000000000006</v>
      </c>
      <c r="AA5" s="9">
        <v>0</v>
      </c>
      <c r="AB5" s="9">
        <v>15.9</v>
      </c>
      <c r="AC5" s="9">
        <v>14.8</v>
      </c>
      <c r="AD5" s="9">
        <v>0</v>
      </c>
      <c r="AE5" s="9">
        <v>0</v>
      </c>
      <c r="AF5" s="9">
        <v>1270.8</v>
      </c>
      <c r="AG5" s="9">
        <v>17717.5</v>
      </c>
      <c r="AH5" s="9">
        <v>0</v>
      </c>
      <c r="AI5" s="27">
        <f>SUM(C5:AH5)</f>
        <v>143191.79999999999</v>
      </c>
    </row>
    <row r="6" spans="1:37" x14ac:dyDescent="0.25">
      <c r="A6" s="4"/>
      <c r="B6" s="5" t="s">
        <v>21</v>
      </c>
      <c r="C6" s="9">
        <v>0</v>
      </c>
      <c r="D6" s="9">
        <v>4811.3</v>
      </c>
      <c r="E6" s="9">
        <v>1400</v>
      </c>
      <c r="F6" s="9">
        <v>0</v>
      </c>
      <c r="G6" s="9">
        <v>15838.1</v>
      </c>
      <c r="H6" s="9">
        <v>0</v>
      </c>
      <c r="I6" s="9">
        <v>53735.7</v>
      </c>
      <c r="J6" s="9">
        <v>63571.1</v>
      </c>
      <c r="K6" s="9">
        <v>3272.2</v>
      </c>
      <c r="L6" s="9">
        <v>0</v>
      </c>
      <c r="M6" s="12">
        <v>0</v>
      </c>
      <c r="N6" s="9">
        <v>0</v>
      </c>
      <c r="O6" s="9">
        <v>993</v>
      </c>
      <c r="P6" s="9">
        <v>14342.5</v>
      </c>
      <c r="Q6" s="9">
        <v>0</v>
      </c>
      <c r="R6" s="9">
        <v>803000</v>
      </c>
      <c r="S6" s="9">
        <v>11360</v>
      </c>
      <c r="T6" s="9">
        <v>15011.6</v>
      </c>
      <c r="U6" s="9">
        <v>20847</v>
      </c>
      <c r="V6" s="9">
        <v>0</v>
      </c>
      <c r="W6" s="9">
        <v>0</v>
      </c>
      <c r="X6" s="12">
        <v>0</v>
      </c>
      <c r="Y6" s="9">
        <v>0</v>
      </c>
      <c r="Z6" s="9">
        <v>6.6</v>
      </c>
      <c r="AA6" s="9">
        <v>0</v>
      </c>
      <c r="AB6" s="9">
        <v>3015.5</v>
      </c>
      <c r="AC6" s="9">
        <v>36528</v>
      </c>
      <c r="AD6" s="9">
        <v>804882.9</v>
      </c>
      <c r="AE6" s="9">
        <v>4028</v>
      </c>
      <c r="AF6" s="9">
        <v>0</v>
      </c>
      <c r="AG6" s="9">
        <v>0</v>
      </c>
      <c r="AH6" s="9">
        <v>73130</v>
      </c>
      <c r="AI6" s="27">
        <f>SUM(C6:AH6)</f>
        <v>1929773.5</v>
      </c>
      <c r="AJ6" s="30"/>
      <c r="AK6" s="30"/>
    </row>
    <row r="7" spans="1:37" x14ac:dyDescent="0.25">
      <c r="A7" s="4"/>
      <c r="B7" s="5" t="s">
        <v>22</v>
      </c>
      <c r="C7" s="9">
        <v>0</v>
      </c>
      <c r="D7" s="9">
        <v>0</v>
      </c>
      <c r="E7" s="9">
        <v>10449</v>
      </c>
      <c r="F7" s="9">
        <v>0</v>
      </c>
      <c r="G7" s="9">
        <v>952.3</v>
      </c>
      <c r="H7" s="9">
        <v>301300.7</v>
      </c>
      <c r="I7" s="9">
        <v>9219.7999999999993</v>
      </c>
      <c r="J7" s="9">
        <v>43185.599999999999</v>
      </c>
      <c r="K7" s="9">
        <v>8.9</v>
      </c>
      <c r="L7" s="9">
        <v>302</v>
      </c>
      <c r="M7" s="12">
        <v>6344.5</v>
      </c>
      <c r="N7" s="9">
        <v>220.5</v>
      </c>
      <c r="O7" s="9">
        <v>0</v>
      </c>
      <c r="P7" s="9">
        <v>68</v>
      </c>
      <c r="Q7" s="9">
        <v>23239.8</v>
      </c>
      <c r="R7" s="9">
        <v>129119.9</v>
      </c>
      <c r="S7" s="9">
        <v>30262.5</v>
      </c>
      <c r="T7" s="9">
        <v>951.9</v>
      </c>
      <c r="U7" s="9">
        <v>0</v>
      </c>
      <c r="V7" s="9">
        <v>0</v>
      </c>
      <c r="W7" s="9">
        <v>1816.7</v>
      </c>
      <c r="X7" s="12">
        <v>48860.9</v>
      </c>
      <c r="Y7" s="9">
        <v>0</v>
      </c>
      <c r="Z7" s="9">
        <v>0</v>
      </c>
      <c r="AA7" s="9">
        <v>412.5</v>
      </c>
      <c r="AB7" s="9">
        <v>0.3</v>
      </c>
      <c r="AC7" s="9">
        <v>12305.6</v>
      </c>
      <c r="AD7" s="9">
        <v>0</v>
      </c>
      <c r="AE7" s="9">
        <v>4330.8</v>
      </c>
      <c r="AF7" s="9">
        <v>381.5</v>
      </c>
      <c r="AG7" s="9">
        <v>906.7</v>
      </c>
      <c r="AH7" s="9">
        <v>27.4</v>
      </c>
      <c r="AI7" s="27">
        <f>SUM(C7:AH7)</f>
        <v>624667.80000000005</v>
      </c>
    </row>
    <row r="8" spans="1:37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27"/>
    </row>
    <row r="9" spans="1:37" x14ac:dyDescent="0.25">
      <c r="A9" s="2" t="s">
        <v>23</v>
      </c>
      <c r="B9" s="3" t="s">
        <v>24</v>
      </c>
      <c r="C9" s="10">
        <f t="shared" ref="C9:AH9" si="1">+C10+C14+C17+C18</f>
        <v>258787.5</v>
      </c>
      <c r="D9" s="10">
        <f>+D10+D14+D17+D18</f>
        <v>32399.7</v>
      </c>
      <c r="E9" s="10">
        <f t="shared" si="1"/>
        <v>97230.1</v>
      </c>
      <c r="F9" s="10">
        <f t="shared" si="1"/>
        <v>918252.7</v>
      </c>
      <c r="G9" s="10">
        <f t="shared" si="1"/>
        <v>22257.800000000003</v>
      </c>
      <c r="H9" s="10">
        <f t="shared" si="1"/>
        <v>2247960.9000000004</v>
      </c>
      <c r="I9" s="10">
        <f t="shared" si="1"/>
        <v>187288.30000000002</v>
      </c>
      <c r="J9" s="10">
        <f t="shared" si="1"/>
        <v>167964.1</v>
      </c>
      <c r="K9" s="10">
        <f t="shared" si="1"/>
        <v>3334.4</v>
      </c>
      <c r="L9" s="10">
        <f t="shared" si="1"/>
        <v>168814.80000000002</v>
      </c>
      <c r="M9" s="11">
        <f t="shared" si="1"/>
        <v>423525.7</v>
      </c>
      <c r="N9" s="10">
        <f t="shared" si="1"/>
        <v>10987.8</v>
      </c>
      <c r="O9" s="10">
        <f t="shared" si="1"/>
        <v>1301.5</v>
      </c>
      <c r="P9" s="10">
        <f t="shared" si="1"/>
        <v>7326.9</v>
      </c>
      <c r="Q9" s="10">
        <f t="shared" si="1"/>
        <v>140238</v>
      </c>
      <c r="R9" s="10">
        <f t="shared" si="1"/>
        <v>2772338.0999999996</v>
      </c>
      <c r="S9" s="10">
        <f t="shared" si="1"/>
        <v>82503.199999999997</v>
      </c>
      <c r="T9" s="10">
        <f t="shared" si="1"/>
        <v>37969.1</v>
      </c>
      <c r="U9" s="10">
        <f t="shared" si="1"/>
        <v>21449.600000000002</v>
      </c>
      <c r="V9" s="10">
        <f t="shared" si="1"/>
        <v>2576.0000000000005</v>
      </c>
      <c r="W9" s="10">
        <f t="shared" si="1"/>
        <v>72719.100000000006</v>
      </c>
      <c r="X9" s="11">
        <f t="shared" si="1"/>
        <v>504552.2</v>
      </c>
      <c r="Y9" s="10">
        <f t="shared" si="1"/>
        <v>1223.8</v>
      </c>
      <c r="Z9" s="10">
        <f t="shared" si="1"/>
        <v>67.2</v>
      </c>
      <c r="AA9" s="10">
        <f t="shared" si="1"/>
        <v>696.3</v>
      </c>
      <c r="AB9" s="10">
        <f t="shared" si="1"/>
        <v>4527.4999999999991</v>
      </c>
      <c r="AC9" s="10">
        <f t="shared" si="1"/>
        <v>54359.499999999993</v>
      </c>
      <c r="AD9" s="10">
        <f t="shared" si="1"/>
        <v>899332.59999999986</v>
      </c>
      <c r="AE9" s="10">
        <f t="shared" si="1"/>
        <v>33363.700000000004</v>
      </c>
      <c r="AF9" s="10">
        <f t="shared" si="1"/>
        <v>12761.200000000003</v>
      </c>
      <c r="AG9" s="10">
        <f t="shared" si="1"/>
        <v>47705.80000000001</v>
      </c>
      <c r="AH9" s="10">
        <f t="shared" si="1"/>
        <v>89686.6</v>
      </c>
      <c r="AI9" s="26">
        <f t="shared" ref="AI9:AI18" si="2">SUM(C9:AH9)</f>
        <v>9325501.6999999974</v>
      </c>
    </row>
    <row r="10" spans="1:37" x14ac:dyDescent="0.25">
      <c r="A10" s="4"/>
      <c r="B10" s="5" t="s">
        <v>25</v>
      </c>
      <c r="C10" s="9">
        <f>+C11+C12+C13</f>
        <v>258787.5</v>
      </c>
      <c r="D10" s="9">
        <f>+D11+D12+D13</f>
        <v>31381.5</v>
      </c>
      <c r="E10" s="9">
        <f t="shared" ref="E10:AH10" si="3">+E11+E12+E13</f>
        <v>94945.700000000012</v>
      </c>
      <c r="F10" s="9">
        <f t="shared" si="3"/>
        <v>705036.5</v>
      </c>
      <c r="G10" s="9">
        <f t="shared" si="3"/>
        <v>22134.100000000002</v>
      </c>
      <c r="H10" s="9">
        <f t="shared" si="3"/>
        <v>2073067.3</v>
      </c>
      <c r="I10" s="9">
        <f t="shared" si="3"/>
        <v>187288.30000000002</v>
      </c>
      <c r="J10" s="9">
        <f t="shared" si="3"/>
        <v>68657.100000000006</v>
      </c>
      <c r="K10" s="9">
        <f t="shared" si="3"/>
        <v>3313</v>
      </c>
      <c r="L10" s="9">
        <f t="shared" si="3"/>
        <v>168808.6</v>
      </c>
      <c r="M10" s="12">
        <f t="shared" si="3"/>
        <v>423027.5</v>
      </c>
      <c r="N10" s="9">
        <f t="shared" si="3"/>
        <v>8043.6999999999989</v>
      </c>
      <c r="O10" s="9">
        <f t="shared" si="3"/>
        <v>1301.5</v>
      </c>
      <c r="P10" s="9">
        <f t="shared" si="3"/>
        <v>5004.7</v>
      </c>
      <c r="Q10" s="9">
        <f t="shared" si="3"/>
        <v>140238</v>
      </c>
      <c r="R10" s="9">
        <f t="shared" si="3"/>
        <v>2695322.5999999996</v>
      </c>
      <c r="S10" s="9">
        <f t="shared" si="3"/>
        <v>41655.5</v>
      </c>
      <c r="T10" s="9">
        <f t="shared" si="3"/>
        <v>37806.1</v>
      </c>
      <c r="U10" s="9">
        <f t="shared" si="3"/>
        <v>21449.600000000002</v>
      </c>
      <c r="V10" s="9">
        <f t="shared" si="3"/>
        <v>2576.0000000000005</v>
      </c>
      <c r="W10" s="9">
        <f t="shared" si="3"/>
        <v>72136.7</v>
      </c>
      <c r="X10" s="12">
        <f t="shared" si="3"/>
        <v>489897.3</v>
      </c>
      <c r="Y10" s="9">
        <f t="shared" si="3"/>
        <v>1223.8</v>
      </c>
      <c r="Z10" s="9">
        <f t="shared" si="3"/>
        <v>67.2</v>
      </c>
      <c r="AA10" s="9">
        <f t="shared" si="3"/>
        <v>682.9</v>
      </c>
      <c r="AB10" s="9">
        <f t="shared" si="3"/>
        <v>4338.8999999999996</v>
      </c>
      <c r="AC10" s="9">
        <f t="shared" si="3"/>
        <v>52292.2</v>
      </c>
      <c r="AD10" s="9">
        <f t="shared" si="3"/>
        <v>887213.09999999986</v>
      </c>
      <c r="AE10" s="9">
        <f t="shared" si="3"/>
        <v>29578.300000000003</v>
      </c>
      <c r="AF10" s="9">
        <f t="shared" si="3"/>
        <v>12737.100000000002</v>
      </c>
      <c r="AG10" s="9">
        <f t="shared" si="3"/>
        <v>41185.900000000009</v>
      </c>
      <c r="AH10" s="9">
        <f t="shared" si="3"/>
        <v>81538.600000000006</v>
      </c>
      <c r="AI10" s="27">
        <f t="shared" si="2"/>
        <v>8662736.8000000007</v>
      </c>
      <c r="AK10" s="23"/>
    </row>
    <row r="11" spans="1:37" x14ac:dyDescent="0.25">
      <c r="A11" s="4"/>
      <c r="B11" s="5" t="s">
        <v>26</v>
      </c>
      <c r="C11" s="9">
        <v>23280.400000000001</v>
      </c>
      <c r="D11" s="9">
        <v>3635.5</v>
      </c>
      <c r="E11" s="9">
        <v>17556.3</v>
      </c>
      <c r="F11" s="9">
        <v>209431.1</v>
      </c>
      <c r="G11" s="9">
        <v>16814.3</v>
      </c>
      <c r="H11" s="9">
        <v>438922.3</v>
      </c>
      <c r="I11" s="9">
        <v>97062.6</v>
      </c>
      <c r="J11" s="9">
        <v>29909.3</v>
      </c>
      <c r="K11" s="9">
        <v>2603.5</v>
      </c>
      <c r="L11" s="9">
        <v>99163.3</v>
      </c>
      <c r="M11" s="12">
        <v>204028.79999999999</v>
      </c>
      <c r="N11" s="9">
        <v>8316.4</v>
      </c>
      <c r="O11" s="9">
        <v>718.7</v>
      </c>
      <c r="P11" s="9">
        <v>3999.3</v>
      </c>
      <c r="Q11" s="9">
        <v>83339</v>
      </c>
      <c r="R11" s="9">
        <v>13311.9</v>
      </c>
      <c r="S11" s="9">
        <v>20198.7</v>
      </c>
      <c r="T11" s="9">
        <v>25459.5</v>
      </c>
      <c r="U11" s="9">
        <v>17392.900000000001</v>
      </c>
      <c r="V11" s="9">
        <v>743.7</v>
      </c>
      <c r="W11" s="9">
        <v>41080.699999999997</v>
      </c>
      <c r="X11" s="12">
        <v>194296.4</v>
      </c>
      <c r="Y11" s="9">
        <v>580.1</v>
      </c>
      <c r="Z11" s="9">
        <v>31.6</v>
      </c>
      <c r="AA11" s="9">
        <v>440.4</v>
      </c>
      <c r="AB11" s="9">
        <v>3466.1</v>
      </c>
      <c r="AC11" s="9">
        <v>42937.599999999999</v>
      </c>
      <c r="AD11" s="9">
        <v>544529.19999999995</v>
      </c>
      <c r="AE11" s="9">
        <v>17208.8</v>
      </c>
      <c r="AF11" s="9">
        <v>10921.7</v>
      </c>
      <c r="AG11" s="9">
        <v>17179.2</v>
      </c>
      <c r="AH11" s="9">
        <v>79262.8</v>
      </c>
      <c r="AI11" s="27">
        <f t="shared" si="2"/>
        <v>2267822.0999999996</v>
      </c>
      <c r="AK11" s="30"/>
    </row>
    <row r="12" spans="1:37" x14ac:dyDescent="0.25">
      <c r="A12" s="4"/>
      <c r="B12" s="5" t="s">
        <v>27</v>
      </c>
      <c r="C12" s="9">
        <v>235426.1</v>
      </c>
      <c r="D12" s="9">
        <v>27199.3</v>
      </c>
      <c r="E12" s="9">
        <v>63979.8</v>
      </c>
      <c r="F12" s="9">
        <v>338609.4</v>
      </c>
      <c r="G12" s="9">
        <v>4712.6000000000004</v>
      </c>
      <c r="H12" s="9">
        <v>1471435.2</v>
      </c>
      <c r="I12" s="9">
        <v>72151.600000000006</v>
      </c>
      <c r="J12" s="9">
        <v>30419.8</v>
      </c>
      <c r="K12" s="9">
        <v>696.4</v>
      </c>
      <c r="L12" s="9">
        <v>53824.9</v>
      </c>
      <c r="M12" s="12">
        <v>209881.1</v>
      </c>
      <c r="N12" s="9">
        <v>5552.9</v>
      </c>
      <c r="O12" s="9">
        <v>570.70000000000005</v>
      </c>
      <c r="P12" s="9">
        <v>995</v>
      </c>
      <c r="Q12" s="9">
        <v>35966.9</v>
      </c>
      <c r="R12" s="9">
        <v>2594786.2999999998</v>
      </c>
      <c r="S12" s="9">
        <v>17539</v>
      </c>
      <c r="T12" s="9">
        <v>8495.2000000000007</v>
      </c>
      <c r="U12" s="9">
        <v>3202.2</v>
      </c>
      <c r="V12" s="9">
        <v>1721.4</v>
      </c>
      <c r="W12" s="9">
        <v>26794.2</v>
      </c>
      <c r="X12" s="12">
        <v>276619.7</v>
      </c>
      <c r="Y12" s="9">
        <v>549.6</v>
      </c>
      <c r="Z12" s="9">
        <v>34.9</v>
      </c>
      <c r="AA12" s="9">
        <v>239.6</v>
      </c>
      <c r="AB12" s="9">
        <v>470</v>
      </c>
      <c r="AC12" s="9">
        <v>8990.5</v>
      </c>
      <c r="AD12" s="9">
        <v>264181.7</v>
      </c>
      <c r="AE12" s="9">
        <v>11314.1</v>
      </c>
      <c r="AF12" s="9">
        <v>1434.2</v>
      </c>
      <c r="AG12" s="9">
        <v>23864.400000000001</v>
      </c>
      <c r="AH12" s="9">
        <v>2275.8000000000002</v>
      </c>
      <c r="AI12" s="27">
        <f t="shared" si="2"/>
        <v>5793934.5000000009</v>
      </c>
    </row>
    <row r="13" spans="1:37" x14ac:dyDescent="0.25">
      <c r="A13" s="4"/>
      <c r="B13" s="5" t="s">
        <v>28</v>
      </c>
      <c r="C13" s="9">
        <v>81</v>
      </c>
      <c r="D13" s="9">
        <v>546.70000000000005</v>
      </c>
      <c r="E13" s="9">
        <v>13409.6</v>
      </c>
      <c r="F13" s="9">
        <v>156996</v>
      </c>
      <c r="G13" s="9">
        <v>607.20000000000005</v>
      </c>
      <c r="H13" s="9">
        <v>162709.79999999999</v>
      </c>
      <c r="I13" s="9">
        <v>18074.099999999999</v>
      </c>
      <c r="J13" s="9">
        <v>8328</v>
      </c>
      <c r="K13" s="9">
        <v>13.1</v>
      </c>
      <c r="L13" s="9">
        <v>15820.4</v>
      </c>
      <c r="M13" s="12">
        <v>9117.6</v>
      </c>
      <c r="N13" s="9">
        <v>-5825.6</v>
      </c>
      <c r="O13" s="9">
        <v>12.1</v>
      </c>
      <c r="P13" s="9">
        <v>10.4</v>
      </c>
      <c r="Q13" s="9">
        <v>20932.099999999999</v>
      </c>
      <c r="R13" s="9">
        <v>87224.4</v>
      </c>
      <c r="S13" s="9">
        <v>3917.8</v>
      </c>
      <c r="T13" s="9">
        <v>3851.4</v>
      </c>
      <c r="U13" s="9">
        <v>854.5</v>
      </c>
      <c r="V13" s="9">
        <v>110.9</v>
      </c>
      <c r="W13" s="9">
        <v>4261.8</v>
      </c>
      <c r="X13" s="12">
        <v>18981.2</v>
      </c>
      <c r="Y13" s="9">
        <v>94.1</v>
      </c>
      <c r="Z13" s="9">
        <v>0.7</v>
      </c>
      <c r="AA13" s="9">
        <v>2.9</v>
      </c>
      <c r="AB13" s="9">
        <v>402.8</v>
      </c>
      <c r="AC13" s="9">
        <v>364.1</v>
      </c>
      <c r="AD13" s="9">
        <v>78502.2</v>
      </c>
      <c r="AE13" s="9">
        <v>1055.4000000000001</v>
      </c>
      <c r="AF13" s="9">
        <v>381.2</v>
      </c>
      <c r="AG13" s="9">
        <v>142.30000000000001</v>
      </c>
      <c r="AH13" s="9">
        <v>0</v>
      </c>
      <c r="AI13" s="27">
        <f t="shared" si="2"/>
        <v>600980.19999999995</v>
      </c>
    </row>
    <row r="14" spans="1:37" x14ac:dyDescent="0.25">
      <c r="A14" s="4"/>
      <c r="B14" s="5" t="s">
        <v>20</v>
      </c>
      <c r="C14" s="9">
        <f>+C15+C16</f>
        <v>0</v>
      </c>
      <c r="D14" s="9">
        <f>+D15+D16</f>
        <v>0</v>
      </c>
      <c r="E14" s="9">
        <f t="shared" ref="E14:AH14" si="4">+E15+E16</f>
        <v>30.5</v>
      </c>
      <c r="F14" s="9">
        <f t="shared" si="4"/>
        <v>0</v>
      </c>
      <c r="G14" s="9">
        <f t="shared" si="4"/>
        <v>0</v>
      </c>
      <c r="H14" s="9">
        <f t="shared" si="4"/>
        <v>18419.599999999999</v>
      </c>
      <c r="I14" s="9">
        <f t="shared" si="4"/>
        <v>0</v>
      </c>
      <c r="J14" s="9">
        <f t="shared" si="4"/>
        <v>661.7</v>
      </c>
      <c r="K14" s="9">
        <f t="shared" si="4"/>
        <v>0</v>
      </c>
      <c r="L14" s="9">
        <f t="shared" si="4"/>
        <v>6.2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61.3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184.4</v>
      </c>
      <c r="AC14" s="9">
        <f t="shared" si="4"/>
        <v>295.59999999999997</v>
      </c>
      <c r="AD14" s="9">
        <f t="shared" si="4"/>
        <v>0</v>
      </c>
      <c r="AE14" s="9">
        <f t="shared" si="4"/>
        <v>299.5</v>
      </c>
      <c r="AF14" s="9">
        <f t="shared" si="4"/>
        <v>0</v>
      </c>
      <c r="AG14" s="9">
        <f t="shared" si="4"/>
        <v>6497</v>
      </c>
      <c r="AH14" s="9">
        <f t="shared" si="4"/>
        <v>0</v>
      </c>
      <c r="AI14" s="27">
        <f t="shared" si="2"/>
        <v>26455.8</v>
      </c>
    </row>
    <row r="15" spans="1:37" x14ac:dyDescent="0.25">
      <c r="A15" s="4"/>
      <c r="B15" s="5" t="s">
        <v>29</v>
      </c>
      <c r="C15" s="9">
        <v>0</v>
      </c>
      <c r="D15" s="9">
        <v>0</v>
      </c>
      <c r="E15" s="9">
        <v>30.5</v>
      </c>
      <c r="F15" s="9">
        <v>0</v>
      </c>
      <c r="G15" s="9">
        <v>0</v>
      </c>
      <c r="H15" s="9">
        <v>18419.599999999999</v>
      </c>
      <c r="I15" s="9">
        <v>0</v>
      </c>
      <c r="J15" s="9">
        <v>661.7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61.3</v>
      </c>
      <c r="X15" s="12">
        <v>0</v>
      </c>
      <c r="Y15" s="9">
        <v>0</v>
      </c>
      <c r="Z15" s="9">
        <v>0</v>
      </c>
      <c r="AA15" s="9">
        <v>0</v>
      </c>
      <c r="AB15" s="9">
        <v>184.4</v>
      </c>
      <c r="AC15" s="9">
        <v>28.9</v>
      </c>
      <c r="AD15" s="9">
        <v>0</v>
      </c>
      <c r="AE15" s="9">
        <v>299.5</v>
      </c>
      <c r="AF15" s="9">
        <v>0</v>
      </c>
      <c r="AG15" s="9">
        <v>6497</v>
      </c>
      <c r="AH15" s="9">
        <v>0</v>
      </c>
      <c r="AI15" s="27">
        <f t="shared" si="2"/>
        <v>26182.9</v>
      </c>
    </row>
    <row r="16" spans="1:37" x14ac:dyDescent="0.25">
      <c r="A16" s="4"/>
      <c r="B16" s="5" t="s">
        <v>30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6.2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266.7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27">
        <f t="shared" si="2"/>
        <v>272.89999999999998</v>
      </c>
    </row>
    <row r="17" spans="1:39" x14ac:dyDescent="0.25">
      <c r="A17" s="4"/>
      <c r="B17" s="5" t="s">
        <v>21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27">
        <f t="shared" si="2"/>
        <v>0</v>
      </c>
    </row>
    <row r="18" spans="1:39" x14ac:dyDescent="0.25">
      <c r="A18" s="4"/>
      <c r="B18" s="5" t="s">
        <v>31</v>
      </c>
      <c r="C18" s="9">
        <v>0</v>
      </c>
      <c r="D18" s="9">
        <v>1018.2</v>
      </c>
      <c r="E18" s="9">
        <v>2253.9</v>
      </c>
      <c r="F18" s="9">
        <v>213216.2</v>
      </c>
      <c r="G18" s="9">
        <v>123.7</v>
      </c>
      <c r="H18" s="9">
        <v>156474</v>
      </c>
      <c r="I18" s="9">
        <v>0</v>
      </c>
      <c r="J18" s="9">
        <v>98645.3</v>
      </c>
      <c r="K18" s="9">
        <v>21.4</v>
      </c>
      <c r="L18" s="9">
        <v>0</v>
      </c>
      <c r="M18" s="12">
        <v>498.2</v>
      </c>
      <c r="N18" s="9">
        <v>2944.1</v>
      </c>
      <c r="O18" s="9">
        <v>0</v>
      </c>
      <c r="P18" s="9">
        <v>2322.1999999999998</v>
      </c>
      <c r="Q18" s="9">
        <v>0</v>
      </c>
      <c r="R18" s="9">
        <v>77015.5</v>
      </c>
      <c r="S18" s="9">
        <v>40847.699999999997</v>
      </c>
      <c r="T18" s="9">
        <v>163</v>
      </c>
      <c r="U18" s="9">
        <v>0</v>
      </c>
      <c r="V18" s="9">
        <v>0</v>
      </c>
      <c r="W18" s="9">
        <v>521.1</v>
      </c>
      <c r="X18" s="12">
        <v>14654.9</v>
      </c>
      <c r="Y18" s="9">
        <v>0</v>
      </c>
      <c r="Z18" s="9">
        <v>0</v>
      </c>
      <c r="AA18" s="9">
        <v>13.4</v>
      </c>
      <c r="AB18" s="9">
        <v>4.2</v>
      </c>
      <c r="AC18" s="9">
        <v>1771.7</v>
      </c>
      <c r="AD18" s="9">
        <v>12119.5</v>
      </c>
      <c r="AE18" s="9">
        <v>3485.9</v>
      </c>
      <c r="AF18" s="9">
        <v>24.1</v>
      </c>
      <c r="AG18" s="9">
        <v>22.9</v>
      </c>
      <c r="AH18" s="9">
        <v>8148</v>
      </c>
      <c r="AI18" s="27">
        <f t="shared" si="2"/>
        <v>636309.09999999986</v>
      </c>
    </row>
    <row r="19" spans="1:39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7"/>
    </row>
    <row r="20" spans="1:39" x14ac:dyDescent="0.25">
      <c r="A20" s="2" t="s">
        <v>32</v>
      </c>
      <c r="B20" s="3" t="s">
        <v>33</v>
      </c>
      <c r="C20" s="10">
        <f>+C3-C9</f>
        <v>176115.40000000002</v>
      </c>
      <c r="D20" s="10">
        <f>+D3-D9</f>
        <v>3825.2999999999993</v>
      </c>
      <c r="E20" s="10">
        <f t="shared" ref="E20:AH20" si="5">+E3-E9</f>
        <v>26678.699999999983</v>
      </c>
      <c r="F20" s="10">
        <f t="shared" si="5"/>
        <v>74797.600000000093</v>
      </c>
      <c r="G20" s="10">
        <f t="shared" si="5"/>
        <v>2524.8999999999978</v>
      </c>
      <c r="H20" s="10">
        <f t="shared" si="5"/>
        <v>180516.59999999963</v>
      </c>
      <c r="I20" s="10">
        <f t="shared" si="5"/>
        <v>-6959.3000000000175</v>
      </c>
      <c r="J20" s="10">
        <f t="shared" si="5"/>
        <v>-19146.600000000006</v>
      </c>
      <c r="K20" s="10">
        <f t="shared" si="5"/>
        <v>97.599999999999909</v>
      </c>
      <c r="L20" s="10">
        <f t="shared" si="5"/>
        <v>20398.899999999994</v>
      </c>
      <c r="M20" s="11">
        <f t="shared" si="5"/>
        <v>159476.39999999997</v>
      </c>
      <c r="N20" s="10">
        <f t="shared" si="5"/>
        <v>19315.399999999998</v>
      </c>
      <c r="O20" s="10">
        <f t="shared" si="5"/>
        <v>-308.5</v>
      </c>
      <c r="P20" s="10">
        <f t="shared" si="5"/>
        <v>7947.5</v>
      </c>
      <c r="Q20" s="10">
        <f t="shared" si="5"/>
        <v>39015.399999999994</v>
      </c>
      <c r="R20" s="10">
        <f t="shared" si="5"/>
        <v>-90072.999999999534</v>
      </c>
      <c r="S20" s="10">
        <f t="shared" si="5"/>
        <v>-18989.800000000003</v>
      </c>
      <c r="T20" s="10">
        <f t="shared" si="5"/>
        <v>-4667.5</v>
      </c>
      <c r="U20" s="10">
        <f t="shared" si="5"/>
        <v>-335.50000000000364</v>
      </c>
      <c r="V20" s="10">
        <f t="shared" si="5"/>
        <v>2176.6</v>
      </c>
      <c r="W20" s="10">
        <f t="shared" si="5"/>
        <v>20466.499999999985</v>
      </c>
      <c r="X20" s="11">
        <f t="shared" si="5"/>
        <v>217321.8</v>
      </c>
      <c r="Y20" s="10">
        <f t="shared" si="5"/>
        <v>1563.3</v>
      </c>
      <c r="Z20" s="10">
        <f t="shared" si="5"/>
        <v>24.700000000000003</v>
      </c>
      <c r="AA20" s="10">
        <f t="shared" si="5"/>
        <v>273</v>
      </c>
      <c r="AB20" s="10">
        <f t="shared" si="5"/>
        <v>-304.89999999999873</v>
      </c>
      <c r="AC20" s="10">
        <f t="shared" si="5"/>
        <v>-2534.5999999999913</v>
      </c>
      <c r="AD20" s="10">
        <f t="shared" si="5"/>
        <v>-32639.799999999814</v>
      </c>
      <c r="AE20" s="10">
        <f t="shared" si="5"/>
        <v>-870.50000000000364</v>
      </c>
      <c r="AF20" s="10">
        <f t="shared" si="5"/>
        <v>8084.1999999999953</v>
      </c>
      <c r="AG20" s="10">
        <f t="shared" si="5"/>
        <v>38633.499999999993</v>
      </c>
      <c r="AH20" s="10">
        <f t="shared" si="5"/>
        <v>-16472.600000000006</v>
      </c>
      <c r="AI20" s="26">
        <f>SUM(C20:AH20)</f>
        <v>805950.7000000003</v>
      </c>
    </row>
    <row r="21" spans="1:39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7"/>
    </row>
    <row r="22" spans="1:39" x14ac:dyDescent="0.25">
      <c r="A22" s="2" t="s">
        <v>34</v>
      </c>
      <c r="B22" s="3" t="s">
        <v>35</v>
      </c>
      <c r="C22" s="10">
        <f>+C23+C24</f>
        <v>0</v>
      </c>
      <c r="D22" s="10">
        <f>+D23+D24</f>
        <v>34.200000000000003</v>
      </c>
      <c r="E22" s="10">
        <f t="shared" ref="E22:AH22" si="6">+E23+E24</f>
        <v>25541.599999999999</v>
      </c>
      <c r="F22" s="10">
        <f t="shared" si="6"/>
        <v>42105.4</v>
      </c>
      <c r="G22" s="10">
        <f t="shared" si="6"/>
        <v>116032.2</v>
      </c>
      <c r="H22" s="10">
        <f t="shared" si="6"/>
        <v>230578.1</v>
      </c>
      <c r="I22" s="10">
        <f t="shared" si="6"/>
        <v>15066.3</v>
      </c>
      <c r="J22" s="10">
        <f t="shared" si="6"/>
        <v>5052.8999999999996</v>
      </c>
      <c r="K22" s="10">
        <f t="shared" si="6"/>
        <v>0</v>
      </c>
      <c r="L22" s="10">
        <f t="shared" si="6"/>
        <v>8859.5</v>
      </c>
      <c r="M22" s="11">
        <f t="shared" si="6"/>
        <v>1780</v>
      </c>
      <c r="N22" s="10">
        <f t="shared" si="6"/>
        <v>619.4</v>
      </c>
      <c r="O22" s="10">
        <f t="shared" si="6"/>
        <v>0</v>
      </c>
      <c r="P22" s="10">
        <f t="shared" si="6"/>
        <v>51328.3</v>
      </c>
      <c r="Q22" s="10">
        <f t="shared" si="6"/>
        <v>4190.8</v>
      </c>
      <c r="R22" s="10">
        <f t="shared" si="6"/>
        <v>137174.79999999999</v>
      </c>
      <c r="S22" s="10">
        <f t="shared" si="6"/>
        <v>6971.4</v>
      </c>
      <c r="T22" s="10">
        <f t="shared" si="6"/>
        <v>0</v>
      </c>
      <c r="U22" s="10">
        <f t="shared" si="6"/>
        <v>82.5</v>
      </c>
      <c r="V22" s="10">
        <f t="shared" si="6"/>
        <v>0</v>
      </c>
      <c r="W22" s="10">
        <f t="shared" si="6"/>
        <v>211.9</v>
      </c>
      <c r="X22" s="11">
        <f t="shared" si="6"/>
        <v>7985.7</v>
      </c>
      <c r="Y22" s="10">
        <f t="shared" si="6"/>
        <v>0</v>
      </c>
      <c r="Z22" s="10">
        <f t="shared" si="6"/>
        <v>0</v>
      </c>
      <c r="AA22" s="10">
        <f t="shared" si="6"/>
        <v>2.9</v>
      </c>
      <c r="AB22" s="10">
        <f t="shared" si="6"/>
        <v>0</v>
      </c>
      <c r="AC22" s="10">
        <f t="shared" si="6"/>
        <v>62.1</v>
      </c>
      <c r="AD22" s="10">
        <f t="shared" si="6"/>
        <v>38429.899999999994</v>
      </c>
      <c r="AE22" s="10">
        <f t="shared" si="6"/>
        <v>261.5</v>
      </c>
      <c r="AF22" s="10">
        <f t="shared" si="6"/>
        <v>0.9</v>
      </c>
      <c r="AG22" s="10">
        <f t="shared" si="6"/>
        <v>0</v>
      </c>
      <c r="AH22" s="10">
        <f t="shared" si="6"/>
        <v>0</v>
      </c>
      <c r="AI22" s="26">
        <f>SUM(C22:AH22)</f>
        <v>692372.3</v>
      </c>
    </row>
    <row r="23" spans="1:39" x14ac:dyDescent="0.25">
      <c r="A23" s="4"/>
      <c r="B23" s="5" t="s">
        <v>36</v>
      </c>
      <c r="C23" s="9">
        <v>0</v>
      </c>
      <c r="D23" s="9">
        <v>34.200000000000003</v>
      </c>
      <c r="E23" s="9">
        <v>2590.6</v>
      </c>
      <c r="F23" s="9">
        <v>20505.400000000001</v>
      </c>
      <c r="G23" s="9">
        <v>0</v>
      </c>
      <c r="H23" s="9">
        <v>230578.1</v>
      </c>
      <c r="I23" s="9">
        <v>0</v>
      </c>
      <c r="J23" s="9">
        <v>5052.8999999999996</v>
      </c>
      <c r="K23" s="9">
        <v>0</v>
      </c>
      <c r="L23" s="9">
        <v>8859.5</v>
      </c>
      <c r="M23" s="12">
        <v>1780</v>
      </c>
      <c r="N23" s="9">
        <v>619.4</v>
      </c>
      <c r="O23" s="9">
        <v>0</v>
      </c>
      <c r="P23" s="9">
        <v>1044.9000000000001</v>
      </c>
      <c r="Q23" s="9">
        <v>1081.8</v>
      </c>
      <c r="R23" s="9">
        <v>19190.099999999999</v>
      </c>
      <c r="S23" s="9">
        <v>6971.4</v>
      </c>
      <c r="T23" s="9">
        <v>0</v>
      </c>
      <c r="U23" s="9">
        <v>0</v>
      </c>
      <c r="V23" s="9">
        <v>0</v>
      </c>
      <c r="W23" s="9">
        <v>211.9</v>
      </c>
      <c r="X23" s="12">
        <v>7985.7</v>
      </c>
      <c r="Y23" s="9">
        <v>0</v>
      </c>
      <c r="Z23" s="9">
        <v>0</v>
      </c>
      <c r="AA23" s="9">
        <v>2.9</v>
      </c>
      <c r="AB23" s="9">
        <v>0</v>
      </c>
      <c r="AC23" s="9">
        <v>62.1</v>
      </c>
      <c r="AD23" s="9">
        <v>11947.8</v>
      </c>
      <c r="AE23" s="9">
        <v>261.5</v>
      </c>
      <c r="AF23" s="9">
        <v>0.9</v>
      </c>
      <c r="AG23" s="9">
        <v>0</v>
      </c>
      <c r="AH23" s="9">
        <v>0</v>
      </c>
      <c r="AI23" s="27">
        <f>SUM(C23:AH23)</f>
        <v>318781.10000000009</v>
      </c>
    </row>
    <row r="24" spans="1:39" x14ac:dyDescent="0.25">
      <c r="A24" s="4"/>
      <c r="B24" s="5" t="s">
        <v>37</v>
      </c>
      <c r="C24" s="9">
        <v>0</v>
      </c>
      <c r="D24" s="9">
        <v>0</v>
      </c>
      <c r="E24" s="9">
        <v>22951</v>
      </c>
      <c r="F24" s="9">
        <v>21600</v>
      </c>
      <c r="G24" s="9">
        <v>116032.2</v>
      </c>
      <c r="H24" s="9">
        <v>0</v>
      </c>
      <c r="I24" s="9">
        <v>15066.3</v>
      </c>
      <c r="J24" s="9">
        <v>0</v>
      </c>
      <c r="K24" s="9">
        <v>0</v>
      </c>
      <c r="L24" s="9">
        <v>0</v>
      </c>
      <c r="M24" s="12">
        <v>0</v>
      </c>
      <c r="N24" s="9">
        <v>0</v>
      </c>
      <c r="O24" s="9">
        <v>0</v>
      </c>
      <c r="P24" s="9">
        <v>50283.4</v>
      </c>
      <c r="Q24" s="9">
        <v>3109</v>
      </c>
      <c r="R24" s="9">
        <v>117984.7</v>
      </c>
      <c r="S24" s="9">
        <v>0</v>
      </c>
      <c r="T24" s="9">
        <v>0</v>
      </c>
      <c r="U24" s="9">
        <v>82.5</v>
      </c>
      <c r="V24" s="9">
        <v>0</v>
      </c>
      <c r="W24" s="9">
        <v>0</v>
      </c>
      <c r="X24" s="12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26482.1</v>
      </c>
      <c r="AE24" s="9">
        <v>0</v>
      </c>
      <c r="AF24" s="9">
        <v>0</v>
      </c>
      <c r="AG24" s="9">
        <v>0</v>
      </c>
      <c r="AH24" s="9">
        <v>0</v>
      </c>
      <c r="AI24" s="27">
        <f>SUM(C24:AH24)</f>
        <v>373591.19999999995</v>
      </c>
      <c r="AJ24" s="23"/>
      <c r="AK24" s="30"/>
      <c r="AM24" s="30"/>
    </row>
    <row r="25" spans="1:39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27"/>
    </row>
    <row r="26" spans="1:39" x14ac:dyDescent="0.25">
      <c r="A26" s="2" t="s">
        <v>38</v>
      </c>
      <c r="B26" s="3" t="s">
        <v>39</v>
      </c>
      <c r="C26" s="10">
        <f>+C27+C28</f>
        <v>25017.7</v>
      </c>
      <c r="D26" s="10">
        <f>+D27+D28</f>
        <v>1.5</v>
      </c>
      <c r="E26" s="10">
        <f t="shared" ref="E26:AH26" si="7">+E27+E28</f>
        <v>11669.1</v>
      </c>
      <c r="F26" s="10">
        <f t="shared" si="7"/>
        <v>193572.7</v>
      </c>
      <c r="G26" s="10">
        <f t="shared" si="7"/>
        <v>170282.6</v>
      </c>
      <c r="H26" s="10">
        <f t="shared" si="7"/>
        <v>332161.40000000002</v>
      </c>
      <c r="I26" s="10">
        <f t="shared" si="7"/>
        <v>31272.3</v>
      </c>
      <c r="J26" s="10">
        <f t="shared" si="7"/>
        <v>16459.8</v>
      </c>
      <c r="K26" s="10">
        <f t="shared" si="7"/>
        <v>19.600000000000001</v>
      </c>
      <c r="L26" s="10">
        <f t="shared" si="7"/>
        <v>1383.4</v>
      </c>
      <c r="M26" s="11">
        <f t="shared" si="7"/>
        <v>19735.3</v>
      </c>
      <c r="N26" s="10">
        <f t="shared" si="7"/>
        <v>7538.1</v>
      </c>
      <c r="O26" s="10">
        <f t="shared" si="7"/>
        <v>0</v>
      </c>
      <c r="P26" s="10">
        <f t="shared" si="7"/>
        <v>58222.899999999994</v>
      </c>
      <c r="Q26" s="10">
        <f t="shared" si="7"/>
        <v>8001</v>
      </c>
      <c r="R26" s="10">
        <f t="shared" si="7"/>
        <v>124090.1</v>
      </c>
      <c r="S26" s="10">
        <f t="shared" si="7"/>
        <v>3882.1</v>
      </c>
      <c r="T26" s="10">
        <f t="shared" si="7"/>
        <v>0</v>
      </c>
      <c r="U26" s="10">
        <f t="shared" si="7"/>
        <v>11</v>
      </c>
      <c r="V26" s="10">
        <f t="shared" si="7"/>
        <v>0</v>
      </c>
      <c r="W26" s="10">
        <f t="shared" si="7"/>
        <v>1074.2</v>
      </c>
      <c r="X26" s="11">
        <f t="shared" si="7"/>
        <v>166695.9</v>
      </c>
      <c r="Y26" s="10">
        <f t="shared" si="7"/>
        <v>115.7</v>
      </c>
      <c r="Z26" s="10">
        <f t="shared" si="7"/>
        <v>0</v>
      </c>
      <c r="AA26" s="10">
        <f t="shared" si="7"/>
        <v>4.7</v>
      </c>
      <c r="AB26" s="10">
        <f t="shared" si="7"/>
        <v>0</v>
      </c>
      <c r="AC26" s="10">
        <f t="shared" si="7"/>
        <v>59.8</v>
      </c>
      <c r="AD26" s="10">
        <f t="shared" si="7"/>
        <v>85022.5</v>
      </c>
      <c r="AE26" s="10">
        <f t="shared" si="7"/>
        <v>262.7</v>
      </c>
      <c r="AF26" s="10">
        <f t="shared" si="7"/>
        <v>59.4</v>
      </c>
      <c r="AG26" s="10">
        <f t="shared" si="7"/>
        <v>5550.5</v>
      </c>
      <c r="AH26" s="10">
        <f t="shared" si="7"/>
        <v>0</v>
      </c>
      <c r="AI26" s="26">
        <f>SUM(C26:AH26)</f>
        <v>1262165.9999999998</v>
      </c>
    </row>
    <row r="27" spans="1:39" x14ac:dyDescent="0.25">
      <c r="A27" s="4"/>
      <c r="B27" s="5" t="s">
        <v>40</v>
      </c>
      <c r="C27" s="9">
        <v>25017.7</v>
      </c>
      <c r="D27" s="9">
        <v>1.5</v>
      </c>
      <c r="E27" s="9">
        <v>11669.1</v>
      </c>
      <c r="F27" s="9">
        <v>193572.7</v>
      </c>
      <c r="G27" s="9">
        <v>170282.6</v>
      </c>
      <c r="H27" s="9">
        <v>332161.40000000002</v>
      </c>
      <c r="I27" s="9">
        <v>31272.3</v>
      </c>
      <c r="J27" s="9">
        <v>16459.8</v>
      </c>
      <c r="K27" s="9">
        <v>19.600000000000001</v>
      </c>
      <c r="L27" s="9">
        <v>1383.4</v>
      </c>
      <c r="M27" s="12">
        <v>19735.3</v>
      </c>
      <c r="N27" s="9">
        <v>7538.1</v>
      </c>
      <c r="O27" s="9">
        <v>0</v>
      </c>
      <c r="P27" s="9">
        <v>1088.7</v>
      </c>
      <c r="Q27" s="9">
        <v>8001</v>
      </c>
      <c r="R27" s="9">
        <v>124090.1</v>
      </c>
      <c r="S27" s="9">
        <v>3882.1</v>
      </c>
      <c r="T27" s="9">
        <v>0</v>
      </c>
      <c r="U27" s="9">
        <v>11</v>
      </c>
      <c r="V27" s="9">
        <v>0</v>
      </c>
      <c r="W27" s="9">
        <v>1074.2</v>
      </c>
      <c r="X27" s="12">
        <v>166695.9</v>
      </c>
      <c r="Y27" s="9">
        <v>115.7</v>
      </c>
      <c r="Z27" s="9">
        <v>0</v>
      </c>
      <c r="AA27" s="9">
        <v>4.7</v>
      </c>
      <c r="AB27" s="9">
        <v>0</v>
      </c>
      <c r="AC27" s="9">
        <v>59.8</v>
      </c>
      <c r="AD27" s="9">
        <v>85022.5</v>
      </c>
      <c r="AE27" s="9">
        <v>262.7</v>
      </c>
      <c r="AF27" s="9">
        <v>59.4</v>
      </c>
      <c r="AG27" s="9">
        <v>5550.5</v>
      </c>
      <c r="AH27" s="9">
        <v>0</v>
      </c>
      <c r="AI27" s="27">
        <f>SUM(C27:AH27)</f>
        <v>1205031.7999999998</v>
      </c>
      <c r="AJ27" s="30"/>
    </row>
    <row r="28" spans="1:39" x14ac:dyDescent="0.25">
      <c r="A28" s="4"/>
      <c r="B28" s="5" t="s">
        <v>37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57134.2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27">
        <f>SUM(C28:AH28)</f>
        <v>57134.2</v>
      </c>
    </row>
    <row r="29" spans="1:39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7"/>
    </row>
    <row r="30" spans="1:39" x14ac:dyDescent="0.25">
      <c r="A30" s="2" t="s">
        <v>41</v>
      </c>
      <c r="B30" s="3" t="s">
        <v>42</v>
      </c>
      <c r="C30" s="10">
        <f>C3+C22</f>
        <v>434902.9</v>
      </c>
      <c r="D30" s="10">
        <f>D3+D22</f>
        <v>36259.199999999997</v>
      </c>
      <c r="E30" s="10">
        <f t="shared" ref="E30:AH30" si="8">E3+E22</f>
        <v>149450.4</v>
      </c>
      <c r="F30" s="10">
        <f t="shared" si="8"/>
        <v>1035155.7000000001</v>
      </c>
      <c r="G30" s="10">
        <f t="shared" si="8"/>
        <v>140814.9</v>
      </c>
      <c r="H30" s="10">
        <f t="shared" si="8"/>
        <v>2659055.6</v>
      </c>
      <c r="I30" s="10">
        <f t="shared" si="8"/>
        <v>195395.3</v>
      </c>
      <c r="J30" s="10">
        <f t="shared" si="8"/>
        <v>153870.39999999999</v>
      </c>
      <c r="K30" s="10">
        <f t="shared" si="8"/>
        <v>3432</v>
      </c>
      <c r="L30" s="10">
        <f t="shared" si="8"/>
        <v>198073.2</v>
      </c>
      <c r="M30" s="11">
        <f t="shared" si="8"/>
        <v>584782.1</v>
      </c>
      <c r="N30" s="10">
        <f t="shared" si="8"/>
        <v>30922.6</v>
      </c>
      <c r="O30" s="10">
        <f t="shared" si="8"/>
        <v>993</v>
      </c>
      <c r="P30" s="10">
        <f t="shared" si="8"/>
        <v>66602.7</v>
      </c>
      <c r="Q30" s="10">
        <f t="shared" si="8"/>
        <v>183444.19999999998</v>
      </c>
      <c r="R30" s="10">
        <f t="shared" si="8"/>
        <v>2819439.9</v>
      </c>
      <c r="S30" s="10">
        <f t="shared" si="8"/>
        <v>70484.799999999988</v>
      </c>
      <c r="T30" s="10">
        <f t="shared" si="8"/>
        <v>33301.599999999999</v>
      </c>
      <c r="U30" s="10">
        <f t="shared" si="8"/>
        <v>21196.6</v>
      </c>
      <c r="V30" s="10">
        <f t="shared" si="8"/>
        <v>4752.6000000000004</v>
      </c>
      <c r="W30" s="10">
        <f t="shared" si="8"/>
        <v>93397.499999999985</v>
      </c>
      <c r="X30" s="11">
        <f t="shared" si="8"/>
        <v>729859.7</v>
      </c>
      <c r="Y30" s="10">
        <f t="shared" si="8"/>
        <v>2787.1</v>
      </c>
      <c r="Z30" s="10">
        <f t="shared" si="8"/>
        <v>91.9</v>
      </c>
      <c r="AA30" s="10">
        <f t="shared" si="8"/>
        <v>972.19999999999993</v>
      </c>
      <c r="AB30" s="10">
        <f t="shared" si="8"/>
        <v>4222.6000000000004</v>
      </c>
      <c r="AC30" s="10">
        <f t="shared" si="8"/>
        <v>51887</v>
      </c>
      <c r="AD30" s="10">
        <f t="shared" si="8"/>
        <v>905122.70000000007</v>
      </c>
      <c r="AE30" s="10">
        <f t="shared" si="8"/>
        <v>32754.7</v>
      </c>
      <c r="AF30" s="10">
        <f t="shared" si="8"/>
        <v>20846.3</v>
      </c>
      <c r="AG30" s="10">
        <f t="shared" si="8"/>
        <v>86339.3</v>
      </c>
      <c r="AH30" s="10">
        <f t="shared" si="8"/>
        <v>73214</v>
      </c>
      <c r="AI30" s="26">
        <f>SUM(C30:AH30)</f>
        <v>10823824.699999997</v>
      </c>
    </row>
    <row r="31" spans="1:39" x14ac:dyDescent="0.25">
      <c r="A31" s="2" t="s">
        <v>43</v>
      </c>
      <c r="B31" s="3" t="s">
        <v>44</v>
      </c>
      <c r="C31" s="10">
        <f>C3+C22-C10-C17-C18-C26</f>
        <v>151097.70000000001</v>
      </c>
      <c r="D31" s="10">
        <f>D3+D22-D10-D17-D18-D26</f>
        <v>3857.9999999999973</v>
      </c>
      <c r="E31" s="10">
        <f t="shared" ref="E31:AH31" si="9">E3+E22-E10-E17-E18-E26</f>
        <v>40581.699999999983</v>
      </c>
      <c r="F31" s="10">
        <f t="shared" si="9"/>
        <v>-76669.699999999953</v>
      </c>
      <c r="G31" s="10">
        <f t="shared" si="9"/>
        <v>-51725.500000000015</v>
      </c>
      <c r="H31" s="10">
        <f t="shared" si="9"/>
        <v>97352.900000000023</v>
      </c>
      <c r="I31" s="10">
        <f t="shared" si="9"/>
        <v>-23165.300000000028</v>
      </c>
      <c r="J31" s="10">
        <f t="shared" si="9"/>
        <v>-29891.800000000014</v>
      </c>
      <c r="K31" s="10">
        <f t="shared" si="9"/>
        <v>78</v>
      </c>
      <c r="L31" s="10">
        <f t="shared" si="9"/>
        <v>27881.200000000004</v>
      </c>
      <c r="M31" s="11">
        <f t="shared" si="9"/>
        <v>141521.09999999998</v>
      </c>
      <c r="N31" s="10">
        <f t="shared" si="9"/>
        <v>12396.700000000003</v>
      </c>
      <c r="O31" s="10">
        <f t="shared" si="9"/>
        <v>-308.5</v>
      </c>
      <c r="P31" s="10">
        <f t="shared" si="9"/>
        <v>1052.9000000000087</v>
      </c>
      <c r="Q31" s="10">
        <f t="shared" si="9"/>
        <v>35205.199999999983</v>
      </c>
      <c r="R31" s="10">
        <f t="shared" si="9"/>
        <v>-76988.299999999726</v>
      </c>
      <c r="S31" s="10">
        <f t="shared" si="9"/>
        <v>-15900.500000000009</v>
      </c>
      <c r="T31" s="10">
        <f t="shared" si="9"/>
        <v>-4667.5</v>
      </c>
      <c r="U31" s="10">
        <f t="shared" si="9"/>
        <v>-264.00000000000364</v>
      </c>
      <c r="V31" s="10">
        <f t="shared" si="9"/>
        <v>2176.6</v>
      </c>
      <c r="W31" s="10">
        <f t="shared" si="9"/>
        <v>19665.499999999989</v>
      </c>
      <c r="X31" s="11">
        <f t="shared" si="9"/>
        <v>58611.599999999977</v>
      </c>
      <c r="Y31" s="10">
        <f t="shared" si="9"/>
        <v>1447.6</v>
      </c>
      <c r="Z31" s="10">
        <f t="shared" si="9"/>
        <v>24.700000000000003</v>
      </c>
      <c r="AA31" s="10">
        <f t="shared" si="9"/>
        <v>271.2</v>
      </c>
      <c r="AB31" s="10">
        <f t="shared" si="9"/>
        <v>-120.49999999999928</v>
      </c>
      <c r="AC31" s="10">
        <f t="shared" si="9"/>
        <v>-2236.6999999999971</v>
      </c>
      <c r="AD31" s="10">
        <f t="shared" si="9"/>
        <v>-79232.39999999979</v>
      </c>
      <c r="AE31" s="10">
        <f t="shared" si="9"/>
        <v>-572.20000000000232</v>
      </c>
      <c r="AF31" s="10">
        <f t="shared" si="9"/>
        <v>8025.6999999999971</v>
      </c>
      <c r="AG31" s="10">
        <f t="shared" si="9"/>
        <v>39579.999999999993</v>
      </c>
      <c r="AH31" s="10">
        <f t="shared" si="9"/>
        <v>-16472.600000000006</v>
      </c>
      <c r="AI31" s="26">
        <f>SUM(C31:AH31)</f>
        <v>262612.8000000004</v>
      </c>
    </row>
    <row r="32" spans="1:39" x14ac:dyDescent="0.25">
      <c r="A32" s="2" t="s">
        <v>45</v>
      </c>
      <c r="B32" s="3" t="s">
        <v>46</v>
      </c>
      <c r="C32" s="10">
        <f>C9+C26</f>
        <v>283805.2</v>
      </c>
      <c r="D32" s="10">
        <f>D9+D26</f>
        <v>32401.200000000001</v>
      </c>
      <c r="E32" s="10">
        <f t="shared" ref="E32:AH32" si="10">E9+E26</f>
        <v>108899.20000000001</v>
      </c>
      <c r="F32" s="10">
        <f t="shared" si="10"/>
        <v>1111825.3999999999</v>
      </c>
      <c r="G32" s="10">
        <f t="shared" si="10"/>
        <v>192540.40000000002</v>
      </c>
      <c r="H32" s="10">
        <f t="shared" si="10"/>
        <v>2580122.3000000003</v>
      </c>
      <c r="I32" s="10">
        <f t="shared" si="10"/>
        <v>218560.6</v>
      </c>
      <c r="J32" s="10">
        <f t="shared" si="10"/>
        <v>184423.9</v>
      </c>
      <c r="K32" s="10">
        <f t="shared" si="10"/>
        <v>3354</v>
      </c>
      <c r="L32" s="10">
        <f t="shared" si="10"/>
        <v>170198.2</v>
      </c>
      <c r="M32" s="11">
        <f t="shared" si="10"/>
        <v>443261</v>
      </c>
      <c r="N32" s="10">
        <f t="shared" si="10"/>
        <v>18525.900000000001</v>
      </c>
      <c r="O32" s="10">
        <f t="shared" si="10"/>
        <v>1301.5</v>
      </c>
      <c r="P32" s="10">
        <f t="shared" si="10"/>
        <v>65549.799999999988</v>
      </c>
      <c r="Q32" s="10">
        <f t="shared" si="10"/>
        <v>148239</v>
      </c>
      <c r="R32" s="10">
        <f t="shared" si="10"/>
        <v>2896428.1999999997</v>
      </c>
      <c r="S32" s="10">
        <f t="shared" si="10"/>
        <v>86385.3</v>
      </c>
      <c r="T32" s="10">
        <f t="shared" si="10"/>
        <v>37969.1</v>
      </c>
      <c r="U32" s="10">
        <f t="shared" si="10"/>
        <v>21460.600000000002</v>
      </c>
      <c r="V32" s="10">
        <f t="shared" si="10"/>
        <v>2576.0000000000005</v>
      </c>
      <c r="W32" s="10">
        <f t="shared" si="10"/>
        <v>73793.3</v>
      </c>
      <c r="X32" s="11">
        <f t="shared" si="10"/>
        <v>671248.1</v>
      </c>
      <c r="Y32" s="10">
        <f t="shared" si="10"/>
        <v>1339.5</v>
      </c>
      <c r="Z32" s="10">
        <f t="shared" si="10"/>
        <v>67.2</v>
      </c>
      <c r="AA32" s="10">
        <f t="shared" si="10"/>
        <v>701</v>
      </c>
      <c r="AB32" s="10">
        <f t="shared" si="10"/>
        <v>4527.4999999999991</v>
      </c>
      <c r="AC32" s="10">
        <f t="shared" si="10"/>
        <v>54419.299999999996</v>
      </c>
      <c r="AD32" s="10">
        <f t="shared" si="10"/>
        <v>984355.09999999986</v>
      </c>
      <c r="AE32" s="10">
        <f t="shared" si="10"/>
        <v>33626.400000000001</v>
      </c>
      <c r="AF32" s="10">
        <f t="shared" si="10"/>
        <v>12820.600000000002</v>
      </c>
      <c r="AG32" s="10">
        <f t="shared" si="10"/>
        <v>53256.30000000001</v>
      </c>
      <c r="AH32" s="10">
        <f t="shared" si="10"/>
        <v>89686.6</v>
      </c>
      <c r="AI32" s="26">
        <f>SUM(C32:AH32)</f>
        <v>10587667.700000001</v>
      </c>
    </row>
    <row r="33" spans="1:35" x14ac:dyDescent="0.25">
      <c r="A33" s="2" t="s">
        <v>47</v>
      </c>
      <c r="B33" s="3" t="s">
        <v>48</v>
      </c>
      <c r="C33" s="10">
        <f>C20+C22-C26</f>
        <v>151097.70000000001</v>
      </c>
      <c r="D33" s="10">
        <f>D20+D22-D26</f>
        <v>3857.9999999999991</v>
      </c>
      <c r="E33" s="10">
        <f t="shared" ref="E33:AH33" si="11">E20+E22-E26</f>
        <v>40551.199999999983</v>
      </c>
      <c r="F33" s="10">
        <f t="shared" si="11"/>
        <v>-76669.699999999924</v>
      </c>
      <c r="G33" s="10">
        <f t="shared" si="11"/>
        <v>-51725.500000000015</v>
      </c>
      <c r="H33" s="10">
        <f t="shared" si="11"/>
        <v>78933.299999999581</v>
      </c>
      <c r="I33" s="10">
        <f t="shared" si="11"/>
        <v>-23165.300000000017</v>
      </c>
      <c r="J33" s="10">
        <f t="shared" si="11"/>
        <v>-30553.500000000007</v>
      </c>
      <c r="K33" s="10">
        <f t="shared" si="11"/>
        <v>77.999999999999915</v>
      </c>
      <c r="L33" s="10">
        <f t="shared" si="11"/>
        <v>27874.999999999993</v>
      </c>
      <c r="M33" s="11">
        <f t="shared" si="11"/>
        <v>141521.09999999998</v>
      </c>
      <c r="N33" s="10">
        <f t="shared" si="11"/>
        <v>12396.699999999999</v>
      </c>
      <c r="O33" s="10">
        <f t="shared" si="11"/>
        <v>-308.5</v>
      </c>
      <c r="P33" s="10">
        <f t="shared" si="11"/>
        <v>1052.9000000000087</v>
      </c>
      <c r="Q33" s="10">
        <f t="shared" si="11"/>
        <v>35205.199999999997</v>
      </c>
      <c r="R33" s="10">
        <f t="shared" si="11"/>
        <v>-76988.299999999552</v>
      </c>
      <c r="S33" s="10">
        <f t="shared" si="11"/>
        <v>-15900.500000000004</v>
      </c>
      <c r="T33" s="10">
        <f t="shared" si="11"/>
        <v>-4667.5</v>
      </c>
      <c r="U33" s="10">
        <f t="shared" si="11"/>
        <v>-264.00000000000364</v>
      </c>
      <c r="V33" s="10">
        <f t="shared" si="11"/>
        <v>2176.6</v>
      </c>
      <c r="W33" s="10">
        <f t="shared" si="11"/>
        <v>19604.199999999986</v>
      </c>
      <c r="X33" s="11">
        <f t="shared" si="11"/>
        <v>58611.600000000006</v>
      </c>
      <c r="Y33" s="10">
        <f t="shared" si="11"/>
        <v>1447.6</v>
      </c>
      <c r="Z33" s="10">
        <f t="shared" si="11"/>
        <v>24.700000000000003</v>
      </c>
      <c r="AA33" s="10">
        <f t="shared" si="11"/>
        <v>271.2</v>
      </c>
      <c r="AB33" s="10">
        <f t="shared" si="11"/>
        <v>-304.89999999999873</v>
      </c>
      <c r="AC33" s="10">
        <f t="shared" si="11"/>
        <v>-2532.2999999999915</v>
      </c>
      <c r="AD33" s="10">
        <f t="shared" si="11"/>
        <v>-79232.39999999982</v>
      </c>
      <c r="AE33" s="10">
        <f t="shared" si="11"/>
        <v>-871.70000000000368</v>
      </c>
      <c r="AF33" s="10">
        <f t="shared" si="11"/>
        <v>8025.6999999999953</v>
      </c>
      <c r="AG33" s="10">
        <f t="shared" si="11"/>
        <v>33082.999999999993</v>
      </c>
      <c r="AH33" s="10">
        <f t="shared" si="11"/>
        <v>-16472.600000000006</v>
      </c>
      <c r="AI33" s="26">
        <f>SUM(C33:AH33)</f>
        <v>236157.0000000002</v>
      </c>
    </row>
    <row r="34" spans="1:35" ht="5.25" customHeight="1" x14ac:dyDescent="0.25">
      <c r="A34" s="20"/>
      <c r="B34" s="19"/>
      <c r="M34" s="19"/>
      <c r="X34" s="19"/>
      <c r="AI34" s="25"/>
    </row>
    <row r="35" spans="1:35" x14ac:dyDescent="0.25">
      <c r="A35" s="2" t="s">
        <v>52</v>
      </c>
      <c r="B35" s="3" t="s">
        <v>53</v>
      </c>
      <c r="C35" s="10">
        <f>+C36+C37+C38</f>
        <v>30473.4</v>
      </c>
      <c r="D35" s="10">
        <f>+D36+D37+D38</f>
        <v>61585.7</v>
      </c>
      <c r="E35" s="10">
        <f t="shared" ref="E35:AH35" si="12">+E36+E37+E38</f>
        <v>141517</v>
      </c>
      <c r="F35" s="10">
        <f t="shared" si="12"/>
        <v>376800.5</v>
      </c>
      <c r="G35" s="10">
        <f t="shared" si="12"/>
        <v>1246801.5</v>
      </c>
      <c r="H35" s="10">
        <f t="shared" si="12"/>
        <v>881595.20000000007</v>
      </c>
      <c r="I35" s="10">
        <f t="shared" si="12"/>
        <v>66671.7</v>
      </c>
      <c r="J35" s="10">
        <f t="shared" si="12"/>
        <v>183592.4</v>
      </c>
      <c r="K35" s="10">
        <f t="shared" si="12"/>
        <v>10399.1</v>
      </c>
      <c r="L35" s="10">
        <f t="shared" si="12"/>
        <v>28507.5</v>
      </c>
      <c r="M35" s="11">
        <f t="shared" si="12"/>
        <v>308468.59999999998</v>
      </c>
      <c r="N35" s="10">
        <f t="shared" si="12"/>
        <v>21002.5</v>
      </c>
      <c r="O35" s="10">
        <f t="shared" si="12"/>
        <v>871.1</v>
      </c>
      <c r="P35" s="10">
        <f t="shared" si="12"/>
        <v>111320.3</v>
      </c>
      <c r="Q35" s="10">
        <f t="shared" si="12"/>
        <v>49640.9</v>
      </c>
      <c r="R35" s="10">
        <f t="shared" si="12"/>
        <v>1469997.4</v>
      </c>
      <c r="S35" s="10">
        <f t="shared" si="12"/>
        <v>61237.9</v>
      </c>
      <c r="T35" s="10">
        <f t="shared" si="12"/>
        <v>18888.199999999997</v>
      </c>
      <c r="U35" s="10">
        <f t="shared" si="12"/>
        <v>2093.1999999999998</v>
      </c>
      <c r="V35" s="10">
        <f t="shared" si="12"/>
        <v>0</v>
      </c>
      <c r="W35" s="10">
        <f t="shared" si="12"/>
        <v>13846.6</v>
      </c>
      <c r="X35" s="11">
        <f t="shared" si="12"/>
        <v>178706.8</v>
      </c>
      <c r="Y35" s="10">
        <f t="shared" si="12"/>
        <v>915</v>
      </c>
      <c r="Z35" s="10">
        <f t="shared" si="12"/>
        <v>6.6</v>
      </c>
      <c r="AA35" s="10">
        <f t="shared" si="12"/>
        <v>325.39999999999998</v>
      </c>
      <c r="AB35" s="10">
        <f t="shared" si="12"/>
        <v>304.89999999999998</v>
      </c>
      <c r="AC35" s="10">
        <f t="shared" si="12"/>
        <v>14405.2</v>
      </c>
      <c r="AD35" s="10">
        <f t="shared" si="12"/>
        <v>332345.40000000002</v>
      </c>
      <c r="AE35" s="10">
        <f t="shared" si="12"/>
        <v>22682.2</v>
      </c>
      <c r="AF35" s="10">
        <f t="shared" si="12"/>
        <v>9897.9000000000015</v>
      </c>
      <c r="AG35" s="10">
        <f t="shared" si="12"/>
        <v>37016.399999999994</v>
      </c>
      <c r="AH35" s="10">
        <f t="shared" si="12"/>
        <v>26899.5</v>
      </c>
      <c r="AI35" s="26">
        <f>SUM(C35:AH35)</f>
        <v>5708816.0000000028</v>
      </c>
    </row>
    <row r="36" spans="1:35" x14ac:dyDescent="0.25">
      <c r="A36" s="4"/>
      <c r="B36" s="5" t="s">
        <v>54</v>
      </c>
      <c r="C36" s="9">
        <v>30473.4</v>
      </c>
      <c r="D36" s="9">
        <v>28174.6</v>
      </c>
      <c r="E36" s="9">
        <v>73799.3</v>
      </c>
      <c r="F36" s="9">
        <v>62832.4</v>
      </c>
      <c r="G36" s="9">
        <v>593231.30000000005</v>
      </c>
      <c r="H36" s="9">
        <v>81500.5</v>
      </c>
      <c r="I36" s="9">
        <v>21035.1</v>
      </c>
      <c r="J36" s="9">
        <v>147687.29999999999</v>
      </c>
      <c r="K36" s="9">
        <v>7159.6</v>
      </c>
      <c r="L36" s="9">
        <v>11481.1</v>
      </c>
      <c r="M36" s="12">
        <v>54683.7</v>
      </c>
      <c r="N36" s="9">
        <v>16099.4</v>
      </c>
      <c r="O36" s="9">
        <v>760.5</v>
      </c>
      <c r="P36" s="9">
        <v>46245.599999999999</v>
      </c>
      <c r="Q36" s="9">
        <v>19899.5</v>
      </c>
      <c r="R36" s="9">
        <v>274167.2</v>
      </c>
      <c r="S36" s="9">
        <v>13208.5</v>
      </c>
      <c r="T36" s="9">
        <v>17332.099999999999</v>
      </c>
      <c r="U36" s="9">
        <v>0</v>
      </c>
      <c r="V36" s="9">
        <v>0</v>
      </c>
      <c r="W36" s="9">
        <v>2397.6</v>
      </c>
      <c r="X36" s="12">
        <v>165627.79999999999</v>
      </c>
      <c r="Y36" s="9">
        <v>764.3</v>
      </c>
      <c r="Z36" s="9">
        <v>0</v>
      </c>
      <c r="AA36" s="9">
        <v>214.3</v>
      </c>
      <c r="AB36" s="9">
        <v>304.89999999999998</v>
      </c>
      <c r="AC36" s="9">
        <v>2346.6999999999998</v>
      </c>
      <c r="AD36" s="9">
        <v>184062.5</v>
      </c>
      <c r="AE36" s="9">
        <v>6145.4</v>
      </c>
      <c r="AF36" s="9">
        <v>9156.2000000000007</v>
      </c>
      <c r="AG36" s="9">
        <v>33584.199999999997</v>
      </c>
      <c r="AH36" s="9">
        <v>7405.7</v>
      </c>
      <c r="AI36" s="27">
        <f>SUM(C36:AH36)</f>
        <v>1911780.6999999997</v>
      </c>
    </row>
    <row r="37" spans="1:35" x14ac:dyDescent="0.25">
      <c r="A37" s="4"/>
      <c r="B37" s="5" t="s">
        <v>55</v>
      </c>
      <c r="C37" s="9">
        <v>0</v>
      </c>
      <c r="D37" s="9">
        <v>33411.1</v>
      </c>
      <c r="E37" s="9">
        <v>67717.7</v>
      </c>
      <c r="F37" s="9">
        <v>313968.09999999998</v>
      </c>
      <c r="G37" s="9">
        <v>653570.19999999995</v>
      </c>
      <c r="H37" s="9">
        <v>711954.4</v>
      </c>
      <c r="I37" s="9">
        <v>45636.6</v>
      </c>
      <c r="J37" s="9">
        <v>35905.1</v>
      </c>
      <c r="K37" s="9">
        <v>3239.5</v>
      </c>
      <c r="L37" s="9">
        <v>17026.400000000001</v>
      </c>
      <c r="M37" s="12">
        <v>253784.9</v>
      </c>
      <c r="N37" s="9">
        <v>4903.1000000000004</v>
      </c>
      <c r="O37" s="9">
        <v>0</v>
      </c>
      <c r="P37" s="9">
        <v>62656.5</v>
      </c>
      <c r="Q37" s="9">
        <v>29741.4</v>
      </c>
      <c r="R37" s="9">
        <v>1195830.2</v>
      </c>
      <c r="S37" s="9">
        <v>48029.4</v>
      </c>
      <c r="T37" s="9">
        <v>1556.1</v>
      </c>
      <c r="U37" s="9">
        <v>1885.8</v>
      </c>
      <c r="V37" s="9">
        <v>0</v>
      </c>
      <c r="W37" s="9">
        <v>11449</v>
      </c>
      <c r="X37" s="12">
        <v>13079</v>
      </c>
      <c r="Y37" s="9">
        <v>150.69999999999999</v>
      </c>
      <c r="Z37" s="9">
        <v>0</v>
      </c>
      <c r="AA37" s="9">
        <v>111.1</v>
      </c>
      <c r="AB37" s="9">
        <v>0</v>
      </c>
      <c r="AC37" s="9">
        <v>11972.7</v>
      </c>
      <c r="AD37" s="9">
        <v>148282.9</v>
      </c>
      <c r="AE37" s="9">
        <v>14571</v>
      </c>
      <c r="AF37" s="9">
        <v>-12.5</v>
      </c>
      <c r="AG37" s="9">
        <v>3432.2</v>
      </c>
      <c r="AH37" s="9">
        <v>19493.8</v>
      </c>
      <c r="AI37" s="27">
        <f>SUM(C37:AH37)</f>
        <v>3703346.4000000004</v>
      </c>
    </row>
    <row r="38" spans="1:35" x14ac:dyDescent="0.25">
      <c r="A38" s="4"/>
      <c r="B38" s="5" t="s">
        <v>56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88140.3</v>
      </c>
      <c r="I38" s="9">
        <v>0</v>
      </c>
      <c r="J38" s="9">
        <v>0</v>
      </c>
      <c r="K38" s="9">
        <v>0</v>
      </c>
      <c r="L38" s="9">
        <v>0</v>
      </c>
      <c r="M38" s="12">
        <v>0</v>
      </c>
      <c r="N38" s="9">
        <v>0</v>
      </c>
      <c r="O38" s="9">
        <v>110.6</v>
      </c>
      <c r="P38" s="9">
        <v>2418.1999999999998</v>
      </c>
      <c r="Q38" s="9">
        <v>0</v>
      </c>
      <c r="R38" s="9">
        <v>0</v>
      </c>
      <c r="S38" s="9">
        <v>0</v>
      </c>
      <c r="T38" s="9">
        <v>0</v>
      </c>
      <c r="U38" s="9">
        <v>207.4</v>
      </c>
      <c r="V38" s="9">
        <v>0</v>
      </c>
      <c r="W38" s="9">
        <v>0</v>
      </c>
      <c r="X38" s="12">
        <v>0</v>
      </c>
      <c r="Y38" s="9">
        <v>0</v>
      </c>
      <c r="Z38" s="9">
        <v>6.6</v>
      </c>
      <c r="AA38" s="9">
        <v>0</v>
      </c>
      <c r="AB38" s="9">
        <v>0</v>
      </c>
      <c r="AC38" s="9">
        <v>85.8</v>
      </c>
      <c r="AD38" s="9">
        <v>0</v>
      </c>
      <c r="AE38" s="9">
        <v>1965.8</v>
      </c>
      <c r="AF38" s="9">
        <v>754.2</v>
      </c>
      <c r="AG38" s="9">
        <v>0</v>
      </c>
      <c r="AH38" s="9">
        <v>0</v>
      </c>
      <c r="AI38" s="27">
        <f>SUM(C38:AH38)</f>
        <v>93688.900000000009</v>
      </c>
    </row>
    <row r="39" spans="1:35" ht="6.75" customHeight="1" x14ac:dyDescent="0.25">
      <c r="A39" s="15"/>
      <c r="B39" s="16"/>
      <c r="M39" s="19"/>
      <c r="X39" s="19"/>
      <c r="AI39" s="25"/>
    </row>
    <row r="40" spans="1:35" x14ac:dyDescent="0.25">
      <c r="A40" s="2" t="s">
        <v>57</v>
      </c>
      <c r="B40" s="3" t="s">
        <v>58</v>
      </c>
      <c r="C40" s="10">
        <f>+C41+C42+C43</f>
        <v>181571.1</v>
      </c>
      <c r="D40" s="10">
        <f>+D41+D42+D43</f>
        <v>65443.7</v>
      </c>
      <c r="E40" s="10">
        <f t="shared" ref="E40:AH40" si="13">+E41+E42+E43</f>
        <v>182068.2</v>
      </c>
      <c r="F40" s="10">
        <f t="shared" si="13"/>
        <v>300130.8</v>
      </c>
      <c r="G40" s="10">
        <f t="shared" si="13"/>
        <v>1195076</v>
      </c>
      <c r="H40" s="10">
        <f t="shared" si="13"/>
        <v>960528.5</v>
      </c>
      <c r="I40" s="10">
        <f t="shared" si="13"/>
        <v>43506.399999999994</v>
      </c>
      <c r="J40" s="10">
        <f t="shared" si="13"/>
        <v>153038.9</v>
      </c>
      <c r="K40" s="10">
        <f t="shared" si="13"/>
        <v>10477.1</v>
      </c>
      <c r="L40" s="10">
        <f t="shared" si="13"/>
        <v>56382.5</v>
      </c>
      <c r="M40" s="11">
        <f t="shared" si="13"/>
        <v>449989.7</v>
      </c>
      <c r="N40" s="10">
        <f t="shared" si="13"/>
        <v>33399.199999999997</v>
      </c>
      <c r="O40" s="10">
        <f t="shared" si="13"/>
        <v>562.6</v>
      </c>
      <c r="P40" s="10">
        <f t="shared" si="13"/>
        <v>112373.20000000001</v>
      </c>
      <c r="Q40" s="10">
        <f t="shared" si="13"/>
        <v>84846.1</v>
      </c>
      <c r="R40" s="10">
        <f t="shared" si="13"/>
        <v>1393009.0999999999</v>
      </c>
      <c r="S40" s="10">
        <f t="shared" si="13"/>
        <v>45337.4</v>
      </c>
      <c r="T40" s="10">
        <f t="shared" si="13"/>
        <v>14220.7</v>
      </c>
      <c r="U40" s="10">
        <f t="shared" si="13"/>
        <v>1829.2</v>
      </c>
      <c r="V40" s="10">
        <f t="shared" si="13"/>
        <v>2176.6</v>
      </c>
      <c r="W40" s="10">
        <f t="shared" si="13"/>
        <v>33450.800000000003</v>
      </c>
      <c r="X40" s="11">
        <f t="shared" si="13"/>
        <v>237318.40000000002</v>
      </c>
      <c r="Y40" s="10">
        <f t="shared" si="13"/>
        <v>2362.6</v>
      </c>
      <c r="Z40" s="10">
        <f t="shared" si="13"/>
        <v>31.3</v>
      </c>
      <c r="AA40" s="10">
        <f t="shared" si="13"/>
        <v>596.6</v>
      </c>
      <c r="AB40" s="10">
        <f t="shared" si="13"/>
        <v>0</v>
      </c>
      <c r="AC40" s="10">
        <f t="shared" si="13"/>
        <v>11872.9</v>
      </c>
      <c r="AD40" s="10">
        <f t="shared" si="13"/>
        <v>253113</v>
      </c>
      <c r="AE40" s="10">
        <f t="shared" si="13"/>
        <v>21810.5</v>
      </c>
      <c r="AF40" s="10">
        <f t="shared" si="13"/>
        <v>17923.599999999999</v>
      </c>
      <c r="AG40" s="10">
        <f t="shared" si="13"/>
        <v>70099.399999999994</v>
      </c>
      <c r="AH40" s="10">
        <f t="shared" si="13"/>
        <v>10426.9</v>
      </c>
      <c r="AI40" s="26">
        <f>SUM(C40:AH40)</f>
        <v>5944973.0000000009</v>
      </c>
    </row>
    <row r="41" spans="1:35" x14ac:dyDescent="0.25">
      <c r="A41" s="4"/>
      <c r="B41" s="5" t="s">
        <v>59</v>
      </c>
      <c r="C41" s="9">
        <v>70902.100000000006</v>
      </c>
      <c r="D41" s="9">
        <v>59432.7</v>
      </c>
      <c r="E41" s="9">
        <v>124424.4</v>
      </c>
      <c r="F41" s="9">
        <v>279474.5</v>
      </c>
      <c r="G41" s="9">
        <v>569116.4</v>
      </c>
      <c r="H41" s="9">
        <v>551308.1</v>
      </c>
      <c r="I41" s="9">
        <v>26176.6</v>
      </c>
      <c r="J41" s="9">
        <v>44825.599999999999</v>
      </c>
      <c r="K41" s="9">
        <v>6983.6</v>
      </c>
      <c r="L41" s="9">
        <v>49332.5</v>
      </c>
      <c r="M41" s="12">
        <v>439059.4</v>
      </c>
      <c r="N41" s="9">
        <v>26666.2</v>
      </c>
      <c r="O41" s="9">
        <v>168.3</v>
      </c>
      <c r="P41" s="9">
        <v>60486.8</v>
      </c>
      <c r="Q41" s="9">
        <v>77846.5</v>
      </c>
      <c r="R41" s="9">
        <v>1156813.2</v>
      </c>
      <c r="S41" s="9">
        <v>41436.300000000003</v>
      </c>
      <c r="T41" s="9">
        <v>10055.1</v>
      </c>
      <c r="U41" s="9">
        <v>1829.2</v>
      </c>
      <c r="V41" s="9">
        <v>2176.6</v>
      </c>
      <c r="W41" s="9">
        <v>25338</v>
      </c>
      <c r="X41" s="12">
        <v>100014.40000000001</v>
      </c>
      <c r="Y41" s="9">
        <v>2103</v>
      </c>
      <c r="Z41" s="9">
        <v>31.3</v>
      </c>
      <c r="AA41" s="9">
        <v>532.5</v>
      </c>
      <c r="AB41" s="9">
        <v>0</v>
      </c>
      <c r="AC41" s="9">
        <v>5104.5</v>
      </c>
      <c r="AD41" s="9">
        <v>237248.9</v>
      </c>
      <c r="AE41" s="9">
        <v>20668.8</v>
      </c>
      <c r="AF41" s="9">
        <v>14973.7</v>
      </c>
      <c r="AG41" s="9">
        <v>55021.299999999996</v>
      </c>
      <c r="AH41" s="9">
        <v>10426.9</v>
      </c>
      <c r="AI41" s="27">
        <f>SUM(C41:AH41)</f>
        <v>4069977.4</v>
      </c>
    </row>
    <row r="42" spans="1:35" x14ac:dyDescent="0.25">
      <c r="A42" s="4"/>
      <c r="B42" s="5" t="s">
        <v>60</v>
      </c>
      <c r="C42" s="9">
        <v>110669</v>
      </c>
      <c r="D42" s="9">
        <v>6011</v>
      </c>
      <c r="E42" s="9">
        <v>57643.8</v>
      </c>
      <c r="F42" s="9">
        <v>20656.3</v>
      </c>
      <c r="G42" s="9">
        <v>625959.6</v>
      </c>
      <c r="H42" s="9">
        <v>121359.6</v>
      </c>
      <c r="I42" s="9">
        <v>17329.8</v>
      </c>
      <c r="J42" s="9">
        <v>108213.3</v>
      </c>
      <c r="K42" s="9">
        <v>3493.5</v>
      </c>
      <c r="L42" s="9">
        <v>7050</v>
      </c>
      <c r="M42" s="12">
        <v>10270.299999999999</v>
      </c>
      <c r="N42" s="9">
        <v>6733</v>
      </c>
      <c r="O42" s="9">
        <v>394.3</v>
      </c>
      <c r="P42" s="9">
        <v>51886.400000000001</v>
      </c>
      <c r="Q42" s="9">
        <v>6999.6</v>
      </c>
      <c r="R42" s="9">
        <v>236195.9</v>
      </c>
      <c r="S42" s="9">
        <v>3901.1</v>
      </c>
      <c r="T42" s="9">
        <v>4165.6000000000004</v>
      </c>
      <c r="U42" s="9">
        <v>0</v>
      </c>
      <c r="V42" s="9">
        <v>0</v>
      </c>
      <c r="W42" s="9">
        <v>8112.8</v>
      </c>
      <c r="X42" s="12">
        <v>137304</v>
      </c>
      <c r="Y42" s="9">
        <v>259.60000000000002</v>
      </c>
      <c r="Z42" s="9">
        <v>0</v>
      </c>
      <c r="AA42" s="9">
        <v>64.099999999999994</v>
      </c>
      <c r="AB42" s="9">
        <v>0</v>
      </c>
      <c r="AC42" s="9">
        <v>4672</v>
      </c>
      <c r="AD42" s="9">
        <v>15864.1</v>
      </c>
      <c r="AE42" s="9">
        <v>1141.7</v>
      </c>
      <c r="AF42" s="9">
        <v>2170.1</v>
      </c>
      <c r="AG42" s="9">
        <v>6919.6</v>
      </c>
      <c r="AH42" s="9">
        <v>0</v>
      </c>
      <c r="AI42" s="27">
        <f>SUM(C42:AH42)</f>
        <v>1575440.1000000006</v>
      </c>
    </row>
    <row r="43" spans="1:35" ht="15.75" thickBot="1" x14ac:dyDescent="0.3">
      <c r="A43" s="17"/>
      <c r="B43" s="18" t="s">
        <v>61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287860.8</v>
      </c>
      <c r="I43" s="21">
        <v>0</v>
      </c>
      <c r="J43" s="21">
        <v>0</v>
      </c>
      <c r="K43" s="21">
        <v>0</v>
      </c>
      <c r="L43" s="21">
        <v>0</v>
      </c>
      <c r="M43" s="22">
        <v>660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2096.4</v>
      </c>
      <c r="AD43" s="21">
        <v>0</v>
      </c>
      <c r="AE43" s="21">
        <v>0</v>
      </c>
      <c r="AF43" s="21">
        <v>779.8</v>
      </c>
      <c r="AG43" s="21">
        <v>8158.5</v>
      </c>
      <c r="AH43" s="21">
        <v>0</v>
      </c>
      <c r="AI43" s="28">
        <f>SUM(C43:AH43)</f>
        <v>299555.5</v>
      </c>
    </row>
    <row r="44" spans="1:35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30-09-25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2025</vt:lpstr>
      <vt:lpstr>'III TRIMESTRE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2025-12-17T19:06:17Z</cp:lastPrinted>
  <dcterms:created xsi:type="dcterms:W3CDTF">2020-07-08T18:07:03Z</dcterms:created>
  <dcterms:modified xsi:type="dcterms:W3CDTF">2025-12-17T19:06:29Z</dcterms:modified>
</cp:coreProperties>
</file>